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3-2024\2024 Membership\Bulletins\"/>
    </mc:Choice>
  </mc:AlternateContent>
  <xr:revisionPtr revIDLastSave="0" documentId="13_ncr:1_{49E8231F-E3C9-4A0F-9118-159F79623862}" xr6:coauthVersionLast="47" xr6:coauthVersionMax="47" xr10:uidLastSave="{00000000-0000-0000-0000-000000000000}"/>
  <bookViews>
    <workbookView xWindow="-108" yWindow="-108" windowWidth="23256" windowHeight="12576" tabRatio="362" xr2:uid="{D8DEA111-E483-41AE-B993-0AC45CFA6A5B}"/>
  </bookViews>
  <sheets>
    <sheet name="Bulletin Cover" sheetId="1" r:id="rId1"/>
    <sheet name="All Units" sheetId="2" r:id="rId2"/>
  </sheets>
  <definedNames>
    <definedName name="_xlnm.Print_Area" localSheetId="1">'All Units'!$A$1:$Q$444</definedName>
    <definedName name="_xlnm.Print_Area" localSheetId="0">'Bulletin Cover'!$A$1:$T$38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5" i="1"/>
  <c r="P14" i="1"/>
  <c r="P13" i="1"/>
  <c r="P12" i="1"/>
  <c r="P11" i="1"/>
  <c r="N444" i="2"/>
  <c r="F439" i="2" l="1"/>
  <c r="E439" i="2" l="1"/>
  <c r="F393" i="2"/>
  <c r="E393" i="2"/>
  <c r="F343" i="2"/>
  <c r="E343" i="2"/>
  <c r="F320" i="2"/>
  <c r="E320" i="2"/>
  <c r="F262" i="2"/>
  <c r="E262" i="2"/>
  <c r="F197" i="2"/>
  <c r="E197" i="2"/>
  <c r="F186" i="2"/>
  <c r="E186" i="2"/>
  <c r="F175" i="2"/>
  <c r="E175" i="2"/>
  <c r="F125" i="2"/>
  <c r="E125" i="2"/>
  <c r="F50" i="2"/>
  <c r="E50" i="2"/>
  <c r="M392" i="2" l="1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L439" i="2" l="1"/>
  <c r="K439" i="2"/>
  <c r="I439" i="2"/>
  <c r="H439" i="2"/>
  <c r="G439" i="2"/>
  <c r="L393" i="2"/>
  <c r="K393" i="2"/>
  <c r="I393" i="2"/>
  <c r="H393" i="2"/>
  <c r="G393" i="2"/>
  <c r="L343" i="2"/>
  <c r="K343" i="2"/>
  <c r="I343" i="2"/>
  <c r="H343" i="2"/>
  <c r="G343" i="2"/>
  <c r="L197" i="2"/>
  <c r="K197" i="2"/>
  <c r="I197" i="2"/>
  <c r="H197" i="2"/>
  <c r="G197" i="2"/>
  <c r="L186" i="2"/>
  <c r="K186" i="2"/>
  <c r="I186" i="2"/>
  <c r="H186" i="2"/>
  <c r="G186" i="2"/>
  <c r="L175" i="2"/>
  <c r="K175" i="2"/>
  <c r="I175" i="2"/>
  <c r="H175" i="2"/>
  <c r="G175" i="2"/>
  <c r="L125" i="2"/>
  <c r="K125" i="2"/>
  <c r="I125" i="2"/>
  <c r="H125" i="2"/>
  <c r="G125" i="2"/>
  <c r="L50" i="2"/>
  <c r="K50" i="2"/>
  <c r="I50" i="2"/>
  <c r="H50" i="2"/>
  <c r="G50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196" i="2"/>
  <c r="M195" i="2"/>
  <c r="M194" i="2"/>
  <c r="M193" i="2"/>
  <c r="M192" i="2"/>
  <c r="M191" i="2"/>
  <c r="M190" i="2"/>
  <c r="M185" i="2"/>
  <c r="M184" i="2"/>
  <c r="M183" i="2"/>
  <c r="M182" i="2"/>
  <c r="M181" i="2"/>
  <c r="M180" i="2"/>
  <c r="M179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196" i="2"/>
  <c r="J195" i="2"/>
  <c r="J194" i="2"/>
  <c r="J193" i="2"/>
  <c r="J192" i="2"/>
  <c r="J191" i="2"/>
  <c r="J190" i="2"/>
  <c r="J185" i="2"/>
  <c r="J184" i="2"/>
  <c r="J183" i="2"/>
  <c r="J182" i="2"/>
  <c r="J181" i="2"/>
  <c r="J180" i="2"/>
  <c r="J179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M197" i="2" l="1"/>
  <c r="J197" i="2"/>
  <c r="M186" i="2"/>
  <c r="M343" i="2"/>
  <c r="J186" i="2"/>
  <c r="M50" i="2"/>
  <c r="M439" i="2"/>
  <c r="M393" i="2"/>
  <c r="J393" i="2"/>
  <c r="J262" i="2"/>
  <c r="J439" i="2"/>
  <c r="J175" i="2"/>
  <c r="M125" i="2"/>
  <c r="J125" i="2"/>
  <c r="J320" i="2"/>
  <c r="J343" i="2"/>
  <c r="J50" i="2"/>
  <c r="L262" i="2"/>
  <c r="M135" i="2"/>
  <c r="N39" i="2"/>
  <c r="M141" i="2"/>
  <c r="M165" i="2"/>
  <c r="N301" i="2"/>
  <c r="M132" i="2"/>
  <c r="D320" i="2"/>
  <c r="M142" i="2" l="1"/>
  <c r="D50" i="2"/>
  <c r="D439" i="2" l="1"/>
  <c r="D393" i="2"/>
  <c r="D343" i="2"/>
  <c r="D262" i="2"/>
  <c r="D197" i="2"/>
  <c r="D186" i="2"/>
  <c r="D175" i="2"/>
  <c r="D125" i="2"/>
  <c r="N49" i="2"/>
  <c r="N48" i="2"/>
  <c r="N47" i="2"/>
  <c r="N46" i="2"/>
  <c r="N45" i="2"/>
  <c r="N44" i="2"/>
  <c r="N43" i="2"/>
  <c r="N42" i="2"/>
  <c r="N41" i="2"/>
  <c r="N40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M147" i="2"/>
  <c r="N147" i="2" s="1"/>
  <c r="D442" i="2" l="1"/>
  <c r="M136" i="2"/>
  <c r="M146" i="2"/>
  <c r="N146" i="2" s="1"/>
  <c r="J441" i="2"/>
  <c r="M169" i="2"/>
  <c r="N169" i="2" s="1"/>
  <c r="N428" i="2" l="1"/>
  <c r="N432" i="2" l="1"/>
  <c r="K15" i="1"/>
  <c r="T31" i="1" s="1"/>
  <c r="K18" i="1"/>
  <c r="A31" i="1" s="1"/>
  <c r="N183" i="2"/>
  <c r="N298" i="2"/>
  <c r="N318" i="2"/>
  <c r="M167" i="2"/>
  <c r="N216" i="2" l="1"/>
  <c r="M168" i="2" l="1"/>
  <c r="M137" i="2"/>
  <c r="N124" i="2" l="1"/>
  <c r="M171" i="2" l="1"/>
  <c r="M164" i="2"/>
  <c r="N77" i="2"/>
  <c r="N358" i="2" l="1"/>
  <c r="N436" i="2"/>
  <c r="N434" i="2"/>
  <c r="N438" i="2"/>
  <c r="N433" i="2"/>
  <c r="N430" i="2"/>
  <c r="N429" i="2"/>
  <c r="N427" i="2"/>
  <c r="N425" i="2"/>
  <c r="N421" i="2"/>
  <c r="N418" i="2"/>
  <c r="N437" i="2"/>
  <c r="N424" i="2"/>
  <c r="N423" i="2"/>
  <c r="N422" i="2"/>
  <c r="N420" i="2"/>
  <c r="N419" i="2"/>
  <c r="N407" i="2"/>
  <c r="N416" i="2"/>
  <c r="N412" i="2"/>
  <c r="N414" i="2"/>
  <c r="N413" i="2"/>
  <c r="N411" i="2"/>
  <c r="N415" i="2"/>
  <c r="N417" i="2"/>
  <c r="N410" i="2"/>
  <c r="N408" i="2"/>
  <c r="N405" i="2"/>
  <c r="N404" i="2"/>
  <c r="N403" i="2"/>
  <c r="N409" i="2"/>
  <c r="N406" i="2"/>
  <c r="N402" i="2"/>
  <c r="N400" i="2"/>
  <c r="N397" i="2"/>
  <c r="N399" i="2"/>
  <c r="N398" i="2"/>
  <c r="N401" i="2"/>
  <c r="N390" i="2"/>
  <c r="N389" i="2"/>
  <c r="N391" i="2"/>
  <c r="N388" i="2"/>
  <c r="N387" i="2"/>
  <c r="N384" i="2"/>
  <c r="N382" i="2"/>
  <c r="N385" i="2"/>
  <c r="N381" i="2"/>
  <c r="N380" i="2"/>
  <c r="N378" i="2"/>
  <c r="N379" i="2"/>
  <c r="N377" i="2"/>
  <c r="N376" i="2"/>
  <c r="N374" i="2"/>
  <c r="N373" i="2"/>
  <c r="N372" i="2"/>
  <c r="N371" i="2"/>
  <c r="N369" i="2"/>
  <c r="N368" i="2"/>
  <c r="N364" i="2"/>
  <c r="N363" i="2"/>
  <c r="N362" i="2"/>
  <c r="N360" i="2"/>
  <c r="N367" i="2"/>
  <c r="N366" i="2"/>
  <c r="N365" i="2"/>
  <c r="N359" i="2"/>
  <c r="N361" i="2"/>
  <c r="N355" i="2"/>
  <c r="N354" i="2"/>
  <c r="N353" i="2"/>
  <c r="N352" i="2"/>
  <c r="N349" i="2"/>
  <c r="N351" i="2"/>
  <c r="N357" i="2"/>
  <c r="N356" i="2"/>
  <c r="N350" i="2"/>
  <c r="N347" i="2"/>
  <c r="N348" i="2"/>
  <c r="N330" i="2"/>
  <c r="N335" i="2"/>
  <c r="N339" i="2"/>
  <c r="N334" i="2"/>
  <c r="N333" i="2"/>
  <c r="N332" i="2"/>
  <c r="N331" i="2"/>
  <c r="N336" i="2"/>
  <c r="N329" i="2"/>
  <c r="N341" i="2"/>
  <c r="N342" i="2"/>
  <c r="N337" i="2"/>
  <c r="N328" i="2"/>
  <c r="N327" i="2"/>
  <c r="N326" i="2"/>
  <c r="N325" i="2"/>
  <c r="N324" i="2"/>
  <c r="N319" i="2"/>
  <c r="N317" i="2"/>
  <c r="N316" i="2"/>
  <c r="N313" i="2"/>
  <c r="N310" i="2"/>
  <c r="N307" i="2"/>
  <c r="N309" i="2"/>
  <c r="N306" i="2"/>
  <c r="N315" i="2"/>
  <c r="N314" i="2"/>
  <c r="N311" i="2"/>
  <c r="N305" i="2"/>
  <c r="N303" i="2"/>
  <c r="N304" i="2"/>
  <c r="N297" i="2"/>
  <c r="N293" i="2"/>
  <c r="N292" i="2"/>
  <c r="N291" i="2"/>
  <c r="N290" i="2"/>
  <c r="N288" i="2"/>
  <c r="N287" i="2"/>
  <c r="N296" i="2"/>
  <c r="N294" i="2"/>
  <c r="N285" i="2"/>
  <c r="N295" i="2"/>
  <c r="N299" i="2"/>
  <c r="N289" i="2"/>
  <c r="N286" i="2"/>
  <c r="N283" i="2"/>
  <c r="N274" i="2"/>
  <c r="N279" i="2"/>
  <c r="N275" i="2"/>
  <c r="N272" i="2"/>
  <c r="N277" i="2"/>
  <c r="N276" i="2"/>
  <c r="N273" i="2"/>
  <c r="N300" i="2"/>
  <c r="N284" i="2"/>
  <c r="N282" i="2"/>
  <c r="N281" i="2"/>
  <c r="N280" i="2"/>
  <c r="N278" i="2"/>
  <c r="N271" i="2"/>
  <c r="N269" i="2"/>
  <c r="N267" i="2"/>
  <c r="N270" i="2"/>
  <c r="N268" i="2"/>
  <c r="N258" i="2"/>
  <c r="N259" i="2"/>
  <c r="N260" i="2"/>
  <c r="N257" i="2"/>
  <c r="N256" i="2"/>
  <c r="N254" i="2"/>
  <c r="N255" i="2"/>
  <c r="N244" i="2"/>
  <c r="N242" i="2"/>
  <c r="N235" i="2"/>
  <c r="N247" i="2"/>
  <c r="N243" i="2"/>
  <c r="N253" i="2"/>
  <c r="N241" i="2"/>
  <c r="N245" i="2"/>
  <c r="N250" i="2"/>
  <c r="N261" i="2"/>
  <c r="N249" i="2"/>
  <c r="N246" i="2"/>
  <c r="N251" i="2"/>
  <c r="N252" i="2"/>
  <c r="N240" i="2"/>
  <c r="N239" i="2"/>
  <c r="N238" i="2"/>
  <c r="N237" i="2"/>
  <c r="N236" i="2"/>
  <c r="N233" i="2"/>
  <c r="N234" i="2"/>
  <c r="N232" i="2"/>
  <c r="N231" i="2"/>
  <c r="N221" i="2"/>
  <c r="N222" i="2"/>
  <c r="N228" i="2"/>
  <c r="N225" i="2"/>
  <c r="N224" i="2"/>
  <c r="N223" i="2"/>
  <c r="N218" i="2"/>
  <c r="N217" i="2"/>
  <c r="N230" i="2"/>
  <c r="N226" i="2"/>
  <c r="N229" i="2"/>
  <c r="N219" i="2"/>
  <c r="N227" i="2"/>
  <c r="N220" i="2"/>
  <c r="N215" i="2"/>
  <c r="N213" i="2"/>
  <c r="N210" i="2"/>
  <c r="N209" i="2"/>
  <c r="N212" i="2"/>
  <c r="N214" i="2"/>
  <c r="N211" i="2"/>
  <c r="N207" i="2"/>
  <c r="N206" i="2"/>
  <c r="N203" i="2"/>
  <c r="N202" i="2"/>
  <c r="N208" i="2"/>
  <c r="N167" i="2"/>
  <c r="M166" i="2"/>
  <c r="N166" i="2" s="1"/>
  <c r="N165" i="2"/>
  <c r="N168" i="2"/>
  <c r="M170" i="2"/>
  <c r="N170" i="2" s="1"/>
  <c r="N171" i="2"/>
  <c r="M172" i="2"/>
  <c r="N172" i="2" s="1"/>
  <c r="M173" i="2"/>
  <c r="N173" i="2" s="1"/>
  <c r="N164" i="2"/>
  <c r="M161" i="2"/>
  <c r="N161" i="2" s="1"/>
  <c r="M160" i="2"/>
  <c r="N160" i="2" s="1"/>
  <c r="M163" i="2"/>
  <c r="N163" i="2" s="1"/>
  <c r="M162" i="2"/>
  <c r="N162" i="2" s="1"/>
  <c r="M158" i="2"/>
  <c r="N158" i="2" s="1"/>
  <c r="M155" i="2"/>
  <c r="N155" i="2" s="1"/>
  <c r="M156" i="2"/>
  <c r="N156" i="2" s="1"/>
  <c r="M157" i="2"/>
  <c r="N157" i="2" s="1"/>
  <c r="M153" i="2"/>
  <c r="N153" i="2" s="1"/>
  <c r="M154" i="2"/>
  <c r="N154" i="2" s="1"/>
  <c r="M151" i="2"/>
  <c r="N151" i="2" s="1"/>
  <c r="M152" i="2"/>
  <c r="N152" i="2" s="1"/>
  <c r="M148" i="2"/>
  <c r="N148" i="2" s="1"/>
  <c r="M143" i="2"/>
  <c r="N143" i="2" s="1"/>
  <c r="M144" i="2"/>
  <c r="N144" i="2" s="1"/>
  <c r="M149" i="2"/>
  <c r="N149" i="2" s="1"/>
  <c r="M150" i="2"/>
  <c r="N150" i="2" s="1"/>
  <c r="M145" i="2"/>
  <c r="N145" i="2" s="1"/>
  <c r="N142" i="2"/>
  <c r="N141" i="2"/>
  <c r="M130" i="2"/>
  <c r="N130" i="2" s="1"/>
  <c r="M129" i="2"/>
  <c r="N129" i="2" s="1"/>
  <c r="N136" i="2"/>
  <c r="M134" i="2"/>
  <c r="N134" i="2" s="1"/>
  <c r="N132" i="2"/>
  <c r="M138" i="2"/>
  <c r="N138" i="2" s="1"/>
  <c r="N137" i="2"/>
  <c r="M133" i="2"/>
  <c r="N133" i="2" s="1"/>
  <c r="M140" i="2"/>
  <c r="N140" i="2" s="1"/>
  <c r="M139" i="2"/>
  <c r="M131" i="2"/>
  <c r="N131" i="2" s="1"/>
  <c r="N135" i="2"/>
  <c r="M174" i="2"/>
  <c r="N174" i="2" s="1"/>
  <c r="N115" i="2"/>
  <c r="N91" i="2"/>
  <c r="N101" i="2"/>
  <c r="N99" i="2"/>
  <c r="N108" i="2"/>
  <c r="N111" i="2"/>
  <c r="N120" i="2"/>
  <c r="N97" i="2"/>
  <c r="N105" i="2"/>
  <c r="N113" i="2"/>
  <c r="N119" i="2"/>
  <c r="N107" i="2"/>
  <c r="N116" i="2"/>
  <c r="N104" i="2"/>
  <c r="N103" i="2"/>
  <c r="N118" i="2"/>
  <c r="N112" i="2"/>
  <c r="N114" i="2"/>
  <c r="N109" i="2"/>
  <c r="N102" i="2"/>
  <c r="N121" i="2"/>
  <c r="N117" i="2"/>
  <c r="N122" i="2"/>
  <c r="N93" i="2"/>
  <c r="N100" i="2"/>
  <c r="N94" i="2"/>
  <c r="N96" i="2"/>
  <c r="N95" i="2"/>
  <c r="N92" i="2"/>
  <c r="N83" i="2"/>
  <c r="N82" i="2"/>
  <c r="N78" i="2"/>
  <c r="N81" i="2"/>
  <c r="N88" i="2"/>
  <c r="N89" i="2"/>
  <c r="N85" i="2"/>
  <c r="N84" i="2"/>
  <c r="N87" i="2"/>
  <c r="N90" i="2"/>
  <c r="N79" i="2"/>
  <c r="N80" i="2"/>
  <c r="N86" i="2"/>
  <c r="N74" i="2"/>
  <c r="N76" i="2"/>
  <c r="N71" i="2"/>
  <c r="N75" i="2"/>
  <c r="N73" i="2"/>
  <c r="N70" i="2"/>
  <c r="N72" i="2"/>
  <c r="N69" i="2"/>
  <c r="N67" i="2"/>
  <c r="N61" i="2"/>
  <c r="N66" i="2"/>
  <c r="N56" i="2"/>
  <c r="N63" i="2"/>
  <c r="N55" i="2"/>
  <c r="N58" i="2"/>
  <c r="N59" i="2"/>
  <c r="N57" i="2"/>
  <c r="N64" i="2"/>
  <c r="N54" i="2"/>
  <c r="N60" i="2"/>
  <c r="N62" i="2"/>
  <c r="N65" i="2"/>
  <c r="N68" i="2"/>
  <c r="N139" i="2" l="1"/>
  <c r="N426" i="2"/>
  <c r="N204" i="2"/>
  <c r="M262" i="2"/>
  <c r="N201" i="2"/>
  <c r="N205" i="2"/>
  <c r="N98" i="2"/>
  <c r="N370" i="2"/>
  <c r="H320" i="2" l="1"/>
  <c r="G320" i="2"/>
  <c r="G262" i="2"/>
  <c r="K16" i="1" l="1"/>
  <c r="E31" i="1" s="1"/>
  <c r="G442" i="2"/>
  <c r="H262" i="2" l="1"/>
  <c r="I262" i="2"/>
  <c r="M159" i="2"/>
  <c r="M175" i="2" s="1"/>
  <c r="N106" i="2" l="1"/>
  <c r="N123" i="2"/>
  <c r="A50" i="2"/>
  <c r="A125" i="2"/>
  <c r="A175" i="2"/>
  <c r="A186" i="2"/>
  <c r="A197" i="2"/>
  <c r="A262" i="2"/>
  <c r="A343" i="2"/>
  <c r="A393" i="2"/>
  <c r="A439" i="2"/>
  <c r="A442" i="2" l="1"/>
  <c r="L522" i="2"/>
  <c r="M522" i="2" s="1"/>
  <c r="N522" i="2" s="1"/>
  <c r="J521" i="2"/>
  <c r="L520" i="2"/>
  <c r="M520" i="2" s="1"/>
  <c r="N520" i="2" s="1"/>
  <c r="J519" i="2"/>
  <c r="M519" i="2"/>
  <c r="N519" i="2" s="1"/>
  <c r="J518" i="2"/>
  <c r="L518" i="2"/>
  <c r="M518" i="2" s="1"/>
  <c r="N518" i="2" s="1"/>
  <c r="J517" i="2"/>
  <c r="L517" i="2"/>
  <c r="M517" i="2" s="1"/>
  <c r="N517" i="2" s="1"/>
  <c r="J516" i="2"/>
  <c r="M516" i="2"/>
  <c r="N516" i="2" s="1"/>
  <c r="J515" i="2"/>
  <c r="K262" i="2" l="1"/>
  <c r="N302" i="2"/>
  <c r="N308" i="2"/>
  <c r="N312" i="2"/>
  <c r="I320" i="2"/>
  <c r="K320" i="2"/>
  <c r="L320" i="2"/>
  <c r="N338" i="2"/>
  <c r="N340" i="2"/>
  <c r="N383" i="2"/>
  <c r="N386" i="2"/>
  <c r="N392" i="2"/>
  <c r="N431" i="2"/>
  <c r="M441" i="2"/>
  <c r="N441" i="2" l="1"/>
  <c r="N435" i="2"/>
  <c r="N439" i="2"/>
  <c r="N375" i="2"/>
  <c r="N393" i="2"/>
  <c r="M320" i="2"/>
  <c r="I22" i="1" s="1"/>
  <c r="N343" i="2"/>
  <c r="N320" i="2" l="1"/>
  <c r="M22" i="1"/>
  <c r="P22" i="1" s="1"/>
  <c r="E442" i="2" l="1"/>
  <c r="F442" i="2"/>
  <c r="I442" i="2" l="1"/>
  <c r="H442" i="2" l="1"/>
  <c r="N196" i="2" l="1"/>
  <c r="N194" i="2"/>
  <c r="N193" i="2"/>
  <c r="N192" i="2"/>
  <c r="N191" i="2"/>
  <c r="N185" i="2"/>
  <c r="N184" i="2"/>
  <c r="N181" i="2"/>
  <c r="N180" i="2"/>
  <c r="N50" i="2"/>
  <c r="J442" i="2" l="1"/>
  <c r="N182" i="2"/>
  <c r="N190" i="2"/>
  <c r="N195" i="2"/>
  <c r="N159" i="2"/>
  <c r="L442" i="2"/>
  <c r="K442" i="2"/>
  <c r="N197" i="2" l="1"/>
  <c r="N186" i="2"/>
  <c r="N179" i="2"/>
  <c r="M442" i="2" l="1"/>
  <c r="N262" i="2"/>
  <c r="N175" i="2"/>
  <c r="M26" i="1" l="1"/>
  <c r="G26" i="1"/>
  <c r="E26" i="1"/>
  <c r="C26" i="1"/>
  <c r="M24" i="1"/>
  <c r="G24" i="1"/>
  <c r="E24" i="1"/>
  <c r="C24" i="1"/>
  <c r="G22" i="1"/>
  <c r="E22" i="1"/>
  <c r="C22" i="1"/>
  <c r="K21" i="1"/>
  <c r="K17" i="1"/>
  <c r="I31" i="1" s="1"/>
  <c r="K14" i="1"/>
  <c r="R31" i="1" s="1"/>
  <c r="K13" i="1"/>
  <c r="C31" i="1" s="1"/>
  <c r="I24" i="1"/>
  <c r="K24" i="1" l="1"/>
  <c r="P24" i="1"/>
  <c r="K12" i="1"/>
  <c r="K31" i="1" s="1"/>
  <c r="K20" i="1"/>
  <c r="P31" i="1" s="1"/>
  <c r="K11" i="1"/>
  <c r="G31" i="1" s="1"/>
  <c r="K19" i="1"/>
  <c r="M31" i="1" s="1"/>
  <c r="K22" i="1"/>
  <c r="I26" i="1"/>
  <c r="K26" i="1" s="1"/>
  <c r="P26" i="1" l="1"/>
  <c r="N442" i="2" l="1"/>
  <c r="N125" i="2"/>
</calcChain>
</file>

<file path=xl/sharedStrings.xml><?xml version="1.0" encoding="utf-8"?>
<sst xmlns="http://schemas.openxmlformats.org/spreadsheetml/2006/main" count="1072" uniqueCount="595">
  <si>
    <t>AMERICAN LEGION AUXILIARY</t>
  </si>
  <si>
    <t>Membership</t>
  </si>
  <si>
    <t>Percent of</t>
  </si>
  <si>
    <t>Difference from Last Year</t>
  </si>
  <si>
    <t>DISTRICT</t>
  </si>
  <si>
    <t># of Units</t>
  </si>
  <si>
    <t>Goal</t>
  </si>
  <si>
    <t>Period Gain</t>
  </si>
  <si>
    <t>To Date</t>
  </si>
  <si>
    <t>Last Year</t>
  </si>
  <si>
    <t>One</t>
  </si>
  <si>
    <t>Two</t>
  </si>
  <si>
    <t>Three</t>
  </si>
  <si>
    <t>Four</t>
  </si>
  <si>
    <t>Five</t>
  </si>
  <si>
    <t>Six</t>
  </si>
  <si>
    <t>Seven</t>
  </si>
  <si>
    <t>Eight</t>
  </si>
  <si>
    <t xml:space="preserve">Nine </t>
  </si>
  <si>
    <t>Ten</t>
  </si>
  <si>
    <t>1982 Dept</t>
  </si>
  <si>
    <t>District  Totals:</t>
  </si>
  <si>
    <t>Group 1 (Even)</t>
  </si>
  <si>
    <t>Group 2 (Odd)</t>
  </si>
  <si>
    <t xml:space="preserve">  RANKINGS </t>
  </si>
  <si>
    <t>10th</t>
  </si>
  <si>
    <t>9th</t>
  </si>
  <si>
    <t>8th</t>
  </si>
  <si>
    <t>7th</t>
  </si>
  <si>
    <t>6th</t>
  </si>
  <si>
    <t>5th</t>
  </si>
  <si>
    <t>4th</t>
  </si>
  <si>
    <t>3rd</t>
  </si>
  <si>
    <t>2nd</t>
  </si>
  <si>
    <t>1st</t>
  </si>
  <si>
    <t>#</t>
  </si>
  <si>
    <t>Unit Name</t>
  </si>
  <si>
    <t>Period
 Gain Totals</t>
  </si>
  <si>
    <t>Juniors
 To Date</t>
  </si>
  <si>
    <t>Seniors
To Date</t>
  </si>
  <si>
    <t>To Date Totals</t>
  </si>
  <si>
    <t>Percent</t>
  </si>
  <si>
    <t>DNO/Date</t>
  </si>
  <si>
    <t>ATH</t>
  </si>
  <si>
    <t>Year</t>
  </si>
  <si>
    <t>Adams</t>
  </si>
  <si>
    <t>Albert Lea</t>
  </si>
  <si>
    <t>1987</t>
  </si>
  <si>
    <t>Alden</t>
  </si>
  <si>
    <t>1984</t>
  </si>
  <si>
    <t>Austin</t>
  </si>
  <si>
    <t>1982</t>
  </si>
  <si>
    <t>Blooming Prairie</t>
  </si>
  <si>
    <t>2011</t>
  </si>
  <si>
    <t>Byron</t>
  </si>
  <si>
    <t>1997</t>
  </si>
  <si>
    <t>Caledonia</t>
  </si>
  <si>
    <t>1977</t>
  </si>
  <si>
    <t>Chatfield</t>
  </si>
  <si>
    <t>1964</t>
  </si>
  <si>
    <t>Claremont</t>
  </si>
  <si>
    <t>1949</t>
  </si>
  <si>
    <t>Dodge Center</t>
  </si>
  <si>
    <t>1960</t>
  </si>
  <si>
    <t>Elgin</t>
  </si>
  <si>
    <t>1972</t>
  </si>
  <si>
    <t>Eyota</t>
  </si>
  <si>
    <t>1995</t>
  </si>
  <si>
    <t>Freeborn</t>
  </si>
  <si>
    <t>Glenville</t>
  </si>
  <si>
    <t>Grand Meadow</t>
  </si>
  <si>
    <t>Harmony</t>
  </si>
  <si>
    <t>1989</t>
  </si>
  <si>
    <t>Hayfield</t>
  </si>
  <si>
    <t>2007</t>
  </si>
  <si>
    <t>Hokah</t>
  </si>
  <si>
    <t>1951</t>
  </si>
  <si>
    <t>Houston</t>
  </si>
  <si>
    <t>1974</t>
  </si>
  <si>
    <t>Kasson</t>
  </si>
  <si>
    <t>Kellogg</t>
  </si>
  <si>
    <t>2005</t>
  </si>
  <si>
    <t>La Crescent</t>
  </si>
  <si>
    <t>2004</t>
  </si>
  <si>
    <t>Lake City</t>
  </si>
  <si>
    <t>1955</t>
  </si>
  <si>
    <t>Lanesboro</t>
  </si>
  <si>
    <t>1985</t>
  </si>
  <si>
    <t>LeRoy</t>
  </si>
  <si>
    <t>1957</t>
  </si>
  <si>
    <t>Lewiston</t>
  </si>
  <si>
    <t>1991</t>
  </si>
  <si>
    <t>Lyle</t>
  </si>
  <si>
    <t>1979</t>
  </si>
  <si>
    <t>Mabel</t>
  </si>
  <si>
    <t>2009</t>
  </si>
  <si>
    <t>Mazeppa</t>
  </si>
  <si>
    <t>Millville</t>
  </si>
  <si>
    <t>1981</t>
  </si>
  <si>
    <t>New Richland</t>
  </si>
  <si>
    <t>1976</t>
  </si>
  <si>
    <t>Ostrander</t>
  </si>
  <si>
    <t>Owatonna</t>
  </si>
  <si>
    <t>1978</t>
  </si>
  <si>
    <t>Peterson</t>
  </si>
  <si>
    <t>2020</t>
  </si>
  <si>
    <t>Plainview</t>
  </si>
  <si>
    <t>2010</t>
  </si>
  <si>
    <t>Rochester</t>
  </si>
  <si>
    <t>1996</t>
  </si>
  <si>
    <t>Rushford</t>
  </si>
  <si>
    <t>Spring Grove</t>
  </si>
  <si>
    <t>1963</t>
  </si>
  <si>
    <t>Spring Valley</t>
  </si>
  <si>
    <t>1948</t>
  </si>
  <si>
    <t>St Charles</t>
  </si>
  <si>
    <t>1988</t>
  </si>
  <si>
    <t>Stewartville</t>
  </si>
  <si>
    <t>2001</t>
  </si>
  <si>
    <t>Wabasha</t>
  </si>
  <si>
    <t>1999</t>
  </si>
  <si>
    <t>Waldorf</t>
  </si>
  <si>
    <t>1956</t>
  </si>
  <si>
    <t>Waseca</t>
  </si>
  <si>
    <t>West Concord</t>
  </si>
  <si>
    <t>Whalan</t>
  </si>
  <si>
    <t>Winona</t>
  </si>
  <si>
    <t>Wykoff</t>
  </si>
  <si>
    <t>1st District Totals</t>
  </si>
  <si>
    <t>2ND DISTRICT</t>
  </si>
  <si>
    <t>Adrian</t>
  </si>
  <si>
    <t>2018</t>
  </si>
  <si>
    <t>Amboy</t>
  </si>
  <si>
    <t>Avoca</t>
  </si>
  <si>
    <t>Belview</t>
  </si>
  <si>
    <t>Blue Earth</t>
  </si>
  <si>
    <t>Brewster</t>
  </si>
  <si>
    <t>Bricelyn</t>
  </si>
  <si>
    <t>Cambria</t>
  </si>
  <si>
    <t>Ceylon</t>
  </si>
  <si>
    <t>Chandler</t>
  </si>
  <si>
    <t>Clements</t>
  </si>
  <si>
    <t>1980</t>
  </si>
  <si>
    <t>Comfrey</t>
  </si>
  <si>
    <t>1925</t>
  </si>
  <si>
    <t>Currie</t>
  </si>
  <si>
    <t>Delavan</t>
  </si>
  <si>
    <t>1954</t>
  </si>
  <si>
    <t>Dovray</t>
  </si>
  <si>
    <t>1983</t>
  </si>
  <si>
    <t>Dundee</t>
  </si>
  <si>
    <t>Eagle Lake</t>
  </si>
  <si>
    <t>Easton</t>
  </si>
  <si>
    <t>Edgerton</t>
  </si>
  <si>
    <t>Ellsworth</t>
  </si>
  <si>
    <t>2003</t>
  </si>
  <si>
    <t>Fairmont</t>
  </si>
  <si>
    <t>Fulda</t>
  </si>
  <si>
    <t>Good Thunder</t>
  </si>
  <si>
    <t>Hanska</t>
  </si>
  <si>
    <t>Hendricks</t>
  </si>
  <si>
    <t>Heron Lake</t>
  </si>
  <si>
    <t>1947</t>
  </si>
  <si>
    <t>Hills</t>
  </si>
  <si>
    <t>Holland</t>
  </si>
  <si>
    <t>Jackson</t>
  </si>
  <si>
    <t>Jasper</t>
  </si>
  <si>
    <t>Jeffers</t>
  </si>
  <si>
    <t>1969</t>
  </si>
  <si>
    <t>Kiester</t>
  </si>
  <si>
    <t>Lake Benton</t>
  </si>
  <si>
    <t>2008</t>
  </si>
  <si>
    <t>Lake Crystal</t>
  </si>
  <si>
    <t>Lake Wilson</t>
  </si>
  <si>
    <t>2015</t>
  </si>
  <si>
    <t>Lakefield</t>
  </si>
  <si>
    <t>1986</t>
  </si>
  <si>
    <t>Lamberton</t>
  </si>
  <si>
    <t>2012</t>
  </si>
  <si>
    <t>Lewisville</t>
  </si>
  <si>
    <t>Lismore</t>
  </si>
  <si>
    <t>Lucan</t>
  </si>
  <si>
    <t>Luverne</t>
  </si>
  <si>
    <t>Madelia</t>
  </si>
  <si>
    <t>Madison Lake</t>
  </si>
  <si>
    <t>Mankato</t>
  </si>
  <si>
    <t>Milroy</t>
  </si>
  <si>
    <t>Minnesota Lake</t>
  </si>
  <si>
    <t>New Ulm</t>
  </si>
  <si>
    <t>Northrop</t>
  </si>
  <si>
    <t>1993</t>
  </si>
  <si>
    <t>Okabena</t>
  </si>
  <si>
    <t>Pipestone</t>
  </si>
  <si>
    <t>1965</t>
  </si>
  <si>
    <t>Redwood Falls</t>
  </si>
  <si>
    <t>1950</t>
  </si>
  <si>
    <t>Round Lake</t>
  </si>
  <si>
    <t>Ruthton</t>
  </si>
  <si>
    <t>Sanborn</t>
  </si>
  <si>
    <t>Sherburn</t>
  </si>
  <si>
    <t>Sioux Valley</t>
  </si>
  <si>
    <t>Slayton</t>
  </si>
  <si>
    <t>1961</t>
  </si>
  <si>
    <t>Sleepy Eye</t>
  </si>
  <si>
    <t>Springfield</t>
  </si>
  <si>
    <t>St Clair</t>
  </si>
  <si>
    <t>St James</t>
  </si>
  <si>
    <t>1994</t>
  </si>
  <si>
    <t>Storden</t>
  </si>
  <si>
    <t>Trimont</t>
  </si>
  <si>
    <t>Truman</t>
  </si>
  <si>
    <t>1998</t>
  </si>
  <si>
    <t>Vesta</t>
  </si>
  <si>
    <t>1966</t>
  </si>
  <si>
    <t>Wabasso</t>
  </si>
  <si>
    <t>Walnut Grove</t>
  </si>
  <si>
    <t>Welcome</t>
  </si>
  <si>
    <t>Wells</t>
  </si>
  <si>
    <t>Windom</t>
  </si>
  <si>
    <t>Winnebago</t>
  </si>
  <si>
    <t>2nd District Totals</t>
  </si>
  <si>
    <t>3RD DISTRICT</t>
  </si>
  <si>
    <t>Apple Valley</t>
  </si>
  <si>
    <t>Bayport</t>
  </si>
  <si>
    <t>Belle Plaine</t>
  </si>
  <si>
    <t>Brownton</t>
  </si>
  <si>
    <t>Chanhassen</t>
  </si>
  <si>
    <t>Chaska</t>
  </si>
  <si>
    <t>Cleveland</t>
  </si>
  <si>
    <t>Eagan</t>
  </si>
  <si>
    <t>Elysian</t>
  </si>
  <si>
    <t>2014</t>
  </si>
  <si>
    <t>Faribault</t>
  </si>
  <si>
    <t>Farmington</t>
  </si>
  <si>
    <t>Forest Lake</t>
  </si>
  <si>
    <t>1992</t>
  </si>
  <si>
    <t>Gaylord</t>
  </si>
  <si>
    <t>Glencoe</t>
  </si>
  <si>
    <t>Green Isle</t>
  </si>
  <si>
    <t>Hastings</t>
  </si>
  <si>
    <t>Hugo</t>
  </si>
  <si>
    <t>Hutchinson</t>
  </si>
  <si>
    <t>Inver Grove Heights</t>
  </si>
  <si>
    <t>Kilkenny</t>
  </si>
  <si>
    <t>Lafayette</t>
  </si>
  <si>
    <t>LeCenter</t>
  </si>
  <si>
    <t>Lester Prairie</t>
  </si>
  <si>
    <t>1953</t>
  </si>
  <si>
    <t>Lonsdale</t>
  </si>
  <si>
    <t>Mahtomedi</t>
  </si>
  <si>
    <t>Montgomery</t>
  </si>
  <si>
    <t>Morristown</t>
  </si>
  <si>
    <t>New Germany</t>
  </si>
  <si>
    <t>1953/2019</t>
  </si>
  <si>
    <t>New Prague</t>
  </si>
  <si>
    <t xml:space="preserve"> </t>
  </si>
  <si>
    <t>Nicollet</t>
  </si>
  <si>
    <t>North Mankato</t>
  </si>
  <si>
    <t>2006</t>
  </si>
  <si>
    <t>Northfield</t>
  </si>
  <si>
    <t>Pine Island</t>
  </si>
  <si>
    <t>Prior Lake</t>
  </si>
  <si>
    <t>Red Wing</t>
  </si>
  <si>
    <t>Rosemount</t>
  </si>
  <si>
    <t>Savage</t>
  </si>
  <si>
    <t>Shakopee</t>
  </si>
  <si>
    <t>Silver Lake</t>
  </si>
  <si>
    <t>St Paul Park</t>
  </si>
  <si>
    <t>St Peter</t>
  </si>
  <si>
    <t>1990</t>
  </si>
  <si>
    <t>Stewart</t>
  </si>
  <si>
    <t>Waconia</t>
  </si>
  <si>
    <t>Winsted</t>
  </si>
  <si>
    <t>Winthrop</t>
  </si>
  <si>
    <t>3rd District Totals</t>
  </si>
  <si>
    <t>4TH DISTRICT</t>
  </si>
  <si>
    <t>SP-North St Paul</t>
  </si>
  <si>
    <t>SP-White Bear Lake</t>
  </si>
  <si>
    <t>SP-Lester Tjernlund</t>
  </si>
  <si>
    <t>SP-North End</t>
  </si>
  <si>
    <t>SP-Rosetown Memorial</t>
  </si>
  <si>
    <t>SP-Arcade Phalen</t>
  </si>
  <si>
    <t>SP-Attucks Brooks</t>
  </si>
  <si>
    <t>4th District Totals</t>
  </si>
  <si>
    <t>5TH DISTRICT</t>
  </si>
  <si>
    <t>Mpls-Unit #1</t>
  </si>
  <si>
    <t>Mpls-Wold Chamberlain</t>
  </si>
  <si>
    <t>Mpls-Hellenic</t>
  </si>
  <si>
    <t>Mpls-Giantvalley</t>
  </si>
  <si>
    <t>Mpls-Richfield</t>
  </si>
  <si>
    <t>Mpls-Gopher</t>
  </si>
  <si>
    <t>Mpls-Aviation</t>
  </si>
  <si>
    <t>5th District Totals</t>
  </si>
  <si>
    <t>6TH DISTRICT</t>
  </si>
  <si>
    <t>Aitkin</t>
  </si>
  <si>
    <t>Akeley</t>
  </si>
  <si>
    <t>Albany</t>
  </si>
  <si>
    <t>Backus</t>
  </si>
  <si>
    <t>2019</t>
  </si>
  <si>
    <t>Baudette</t>
  </si>
  <si>
    <t>Becker</t>
  </si>
  <si>
    <t>Bemidji</t>
  </si>
  <si>
    <t>1973</t>
  </si>
  <si>
    <t>Bertha</t>
  </si>
  <si>
    <t>Big Lake</t>
  </si>
  <si>
    <t>Blackduck</t>
  </si>
  <si>
    <t>Bowlus</t>
  </si>
  <si>
    <t>Boy River</t>
  </si>
  <si>
    <t>1975</t>
  </si>
  <si>
    <t>Brainerd</t>
  </si>
  <si>
    <t>Brooten</t>
  </si>
  <si>
    <t>Browerville</t>
  </si>
  <si>
    <t>1971</t>
  </si>
  <si>
    <t>Cass Lake</t>
  </si>
  <si>
    <t>Clarissa</t>
  </si>
  <si>
    <t>Clear Lake</t>
  </si>
  <si>
    <t>Cold Spring</t>
  </si>
  <si>
    <t>Crosslake-50 Lakes</t>
  </si>
  <si>
    <t>Deerwood</t>
  </si>
  <si>
    <t>Elk River</t>
  </si>
  <si>
    <t>Foley</t>
  </si>
  <si>
    <t>Hackensack</t>
  </si>
  <si>
    <t>Hill City</t>
  </si>
  <si>
    <t>Hillman</t>
  </si>
  <si>
    <t>Holdingford</t>
  </si>
  <si>
    <t>Ironton</t>
  </si>
  <si>
    <t>Kelliher</t>
  </si>
  <si>
    <t>Kimball</t>
  </si>
  <si>
    <t>Lake Henry</t>
  </si>
  <si>
    <t>Little Falls</t>
  </si>
  <si>
    <t>Little Sauk</t>
  </si>
  <si>
    <t>Long Prairie</t>
  </si>
  <si>
    <t>1970</t>
  </si>
  <si>
    <t>McGregor</t>
  </si>
  <si>
    <t>Melrose</t>
  </si>
  <si>
    <t>Nisswa</t>
  </si>
  <si>
    <t>Park Rapids</t>
  </si>
  <si>
    <t>Paynesville</t>
  </si>
  <si>
    <t>Pequot Lakes</t>
  </si>
  <si>
    <t>Pierz</t>
  </si>
  <si>
    <t>Pine River</t>
  </si>
  <si>
    <t>Pinewood</t>
  </si>
  <si>
    <t>Rice</t>
  </si>
  <si>
    <t>Richmond</t>
  </si>
  <si>
    <t>Royalton</t>
  </si>
  <si>
    <t>2000</t>
  </si>
  <si>
    <t>Sauk Centre</t>
  </si>
  <si>
    <t>Sauk Rapids</t>
  </si>
  <si>
    <t>Sebeka</t>
  </si>
  <si>
    <t>St Augusta</t>
  </si>
  <si>
    <t>St Cloud</t>
  </si>
  <si>
    <t>St Joseph</t>
  </si>
  <si>
    <t>St Stephen</t>
  </si>
  <si>
    <t>Staples</t>
  </si>
  <si>
    <t>Swanville</t>
  </si>
  <si>
    <t>1958</t>
  </si>
  <si>
    <t>Upsala</t>
  </si>
  <si>
    <t>Wadena</t>
  </si>
  <si>
    <t>Waite Park</t>
  </si>
  <si>
    <t>Walker</t>
  </si>
  <si>
    <t>Williams</t>
  </si>
  <si>
    <t>Zimmerman</t>
  </si>
  <si>
    <t>6th District Totals</t>
  </si>
  <si>
    <t>7TH DISTRICT</t>
  </si>
  <si>
    <t>Alexandria</t>
  </si>
  <si>
    <t>Ashby</t>
  </si>
  <si>
    <t>Atwater</t>
  </si>
  <si>
    <t>Balaton</t>
  </si>
  <si>
    <t>Barrett</t>
  </si>
  <si>
    <t>Beardsley</t>
  </si>
  <si>
    <t>Bellingham</t>
  </si>
  <si>
    <t>Bird Island</t>
  </si>
  <si>
    <t>Brandon</t>
  </si>
  <si>
    <t>Browns Valley</t>
  </si>
  <si>
    <t>Chokio</t>
  </si>
  <si>
    <t>Clara City</t>
  </si>
  <si>
    <t>1929</t>
  </si>
  <si>
    <t>Clarkfield</t>
  </si>
  <si>
    <t>Clinton</t>
  </si>
  <si>
    <t>Cosmos</t>
  </si>
  <si>
    <t>Echo</t>
  </si>
  <si>
    <t>Eden Valley</t>
  </si>
  <si>
    <t>Elbow Lake</t>
  </si>
  <si>
    <t>Evansville</t>
  </si>
  <si>
    <t>Fairfax</t>
  </si>
  <si>
    <t>Garvin</t>
  </si>
  <si>
    <t>Glenwood</t>
  </si>
  <si>
    <t>Graceville</t>
  </si>
  <si>
    <t>Granite Falls</t>
  </si>
  <si>
    <t>Hector</t>
  </si>
  <si>
    <t>Herman</t>
  </si>
  <si>
    <t>Hoffman</t>
  </si>
  <si>
    <t>Kensington</t>
  </si>
  <si>
    <t>Kerkhoven</t>
  </si>
  <si>
    <t>Kingston</t>
  </si>
  <si>
    <t>Litchfield</t>
  </si>
  <si>
    <t>Lowry</t>
  </si>
  <si>
    <t>Madison</t>
  </si>
  <si>
    <t>Marietta</t>
  </si>
  <si>
    <t>Marshall</t>
  </si>
  <si>
    <t>Maynard</t>
  </si>
  <si>
    <t>1962</t>
  </si>
  <si>
    <t>Milan</t>
  </si>
  <si>
    <t>Millerville</t>
  </si>
  <si>
    <t>Minneota</t>
  </si>
  <si>
    <t>Montevideo</t>
  </si>
  <si>
    <t>Morris</t>
  </si>
  <si>
    <t>New London</t>
  </si>
  <si>
    <t>Olivia</t>
  </si>
  <si>
    <t>Porter</t>
  </si>
  <si>
    <t>Raymond</t>
  </si>
  <si>
    <t>Sacred Heart</t>
  </si>
  <si>
    <t>Spicer</t>
  </si>
  <si>
    <t>St Leo</t>
  </si>
  <si>
    <t>Starbuck</t>
  </si>
  <si>
    <t>Tracy</t>
  </si>
  <si>
    <t>Villard</t>
  </si>
  <si>
    <t>Wendell</t>
  </si>
  <si>
    <t>Westport</t>
  </si>
  <si>
    <t>Wheaton</t>
  </si>
  <si>
    <t>Willmar</t>
  </si>
  <si>
    <t>Wood Lake</t>
  </si>
  <si>
    <t>7th District Totals</t>
  </si>
  <si>
    <t>8TH DISTRICT</t>
  </si>
  <si>
    <t>Aurora</t>
  </si>
  <si>
    <t>Babbitt</t>
  </si>
  <si>
    <t>Barnum</t>
  </si>
  <si>
    <t>1926</t>
  </si>
  <si>
    <t>Big Falls</t>
  </si>
  <si>
    <t>1946</t>
  </si>
  <si>
    <t>Biwabik</t>
  </si>
  <si>
    <t>Brookston</t>
  </si>
  <si>
    <t>Cloquet</t>
  </si>
  <si>
    <t>Deer River</t>
  </si>
  <si>
    <t>Du-West Duluth</t>
  </si>
  <si>
    <t>Effie</t>
  </si>
  <si>
    <t>Ely</t>
  </si>
  <si>
    <t>Goodland</t>
  </si>
  <si>
    <t>Grand Marais</t>
  </si>
  <si>
    <t>Grand Portage</t>
  </si>
  <si>
    <t>Grand Rapids</t>
  </si>
  <si>
    <t>Hibbing</t>
  </si>
  <si>
    <t>1959</t>
  </si>
  <si>
    <t>Keewatin</t>
  </si>
  <si>
    <t>Moose Lake</t>
  </si>
  <si>
    <t>Mountain Iron</t>
  </si>
  <si>
    <t>Nashwauk</t>
  </si>
  <si>
    <t>Northome</t>
  </si>
  <si>
    <t>Orr</t>
  </si>
  <si>
    <t>Proctor</t>
  </si>
  <si>
    <t>Two Harbors</t>
  </si>
  <si>
    <t>Warba</t>
  </si>
  <si>
    <t>8th District Totals</t>
  </si>
  <si>
    <t>9TH DISTRICT</t>
  </si>
  <si>
    <t>Alvarado</t>
  </si>
  <si>
    <t>Argyle</t>
  </si>
  <si>
    <t>Bagley</t>
  </si>
  <si>
    <t>Barnesville</t>
  </si>
  <si>
    <t>Battle Lake</t>
  </si>
  <si>
    <t>Clearbrook</t>
  </si>
  <si>
    <t>Crookston</t>
  </si>
  <si>
    <t>Deer Creek</t>
  </si>
  <si>
    <t>Dent</t>
  </si>
  <si>
    <t>Detroit Lakes</t>
  </si>
  <si>
    <t>East Grand Forks</t>
  </si>
  <si>
    <t>Euclid</t>
  </si>
  <si>
    <t>Fergus Falls</t>
  </si>
  <si>
    <t>Fertile</t>
  </si>
  <si>
    <t>Fisher</t>
  </si>
  <si>
    <t>Fosston</t>
  </si>
  <si>
    <t>Gary</t>
  </si>
  <si>
    <t>Gonvick</t>
  </si>
  <si>
    <t>Greenbush</t>
  </si>
  <si>
    <t>Grygla</t>
  </si>
  <si>
    <t>2002</t>
  </si>
  <si>
    <t>Gully</t>
  </si>
  <si>
    <t>Halstad</t>
  </si>
  <si>
    <t>Hawley</t>
  </si>
  <si>
    <t>Hendrum</t>
  </si>
  <si>
    <t>Karlstad</t>
  </si>
  <si>
    <t>2017</t>
  </si>
  <si>
    <t>Lake Park</t>
  </si>
  <si>
    <t>Lancaster</t>
  </si>
  <si>
    <t>Mahnomen</t>
  </si>
  <si>
    <t>Middle River</t>
  </si>
  <si>
    <t>Moorhead</t>
  </si>
  <si>
    <t>Newfolden</t>
  </si>
  <si>
    <t>Nielsville</t>
  </si>
  <si>
    <t>Oklee</t>
  </si>
  <si>
    <t>Oslo</t>
  </si>
  <si>
    <t>Pelican Rapids</t>
  </si>
  <si>
    <t>Plummer</t>
  </si>
  <si>
    <t>Red Lake Falls</t>
  </si>
  <si>
    <t>Roosevelt</t>
  </si>
  <si>
    <t>Roseau</t>
  </si>
  <si>
    <t>Rothsay</t>
  </si>
  <si>
    <t>Stephen</t>
  </si>
  <si>
    <t>Strandquist</t>
  </si>
  <si>
    <t>Thief River Falls</t>
  </si>
  <si>
    <t>Twin Valley</t>
  </si>
  <si>
    <t>Underwood</t>
  </si>
  <si>
    <t>Warren</t>
  </si>
  <si>
    <t>Warroad</t>
  </si>
  <si>
    <t>Waubun</t>
  </si>
  <si>
    <t>9th District Totals</t>
  </si>
  <si>
    <t>10TH DISTRICT</t>
  </si>
  <si>
    <t>Anoka</t>
  </si>
  <si>
    <t>Beroun</t>
  </si>
  <si>
    <t>Bloomington</t>
  </si>
  <si>
    <t>Brooklyn Center</t>
  </si>
  <si>
    <t>2016</t>
  </si>
  <si>
    <t xml:space="preserve">Bruno  </t>
  </si>
  <si>
    <t>Buffalo</t>
  </si>
  <si>
    <t>Cambridge</t>
  </si>
  <si>
    <t>Champlin</t>
  </si>
  <si>
    <t>Clearwater</t>
  </si>
  <si>
    <t>Cokato</t>
  </si>
  <si>
    <t>Coon Rapids</t>
  </si>
  <si>
    <t>Delano</t>
  </si>
  <si>
    <t>Eden Prairie</t>
  </si>
  <si>
    <t>Excelsior</t>
  </si>
  <si>
    <t>Fridley</t>
  </si>
  <si>
    <t>Golden Valley</t>
  </si>
  <si>
    <t>Harris</t>
  </si>
  <si>
    <t>Hopkins</t>
  </si>
  <si>
    <t>Howard Lake</t>
  </si>
  <si>
    <t>Lindstrom</t>
  </si>
  <si>
    <t>Lino Lakes</t>
  </si>
  <si>
    <t>Maple Lake</t>
  </si>
  <si>
    <t>Maple Plain</t>
  </si>
  <si>
    <t>Milaca</t>
  </si>
  <si>
    <t>Monticello</t>
  </si>
  <si>
    <t>Mora</t>
  </si>
  <si>
    <t>Mound</t>
  </si>
  <si>
    <t>New Brighton</t>
  </si>
  <si>
    <t>North Branch</t>
  </si>
  <si>
    <t>Ogilvie</t>
  </si>
  <si>
    <t>Onamia</t>
  </si>
  <si>
    <t>Osseo</t>
  </si>
  <si>
    <t>Pine City</t>
  </si>
  <si>
    <t>Princeton</t>
  </si>
  <si>
    <t>Robbinsdale/Crystal</t>
  </si>
  <si>
    <t>Rush City</t>
  </si>
  <si>
    <t>Sandstone</t>
  </si>
  <si>
    <t>St Francis</t>
  </si>
  <si>
    <t>St Louis Park</t>
  </si>
  <si>
    <t>St Michael</t>
  </si>
  <si>
    <t>Stacy</t>
  </si>
  <si>
    <t>Waverly</t>
  </si>
  <si>
    <t>Wayzata</t>
  </si>
  <si>
    <t>Willow River</t>
  </si>
  <si>
    <t>1935</t>
  </si>
  <si>
    <t>10th District Totals</t>
  </si>
  <si>
    <t>At Large</t>
  </si>
  <si>
    <t>Revere</t>
  </si>
  <si>
    <t>To Goal</t>
  </si>
  <si>
    <t>Bigelow</t>
  </si>
  <si>
    <t>1968</t>
  </si>
  <si>
    <t>Dayton</t>
  </si>
  <si>
    <t>Hamel</t>
  </si>
  <si>
    <t>St Bonafacius</t>
  </si>
  <si>
    <t>Breckenridge</t>
  </si>
  <si>
    <t>Norwood Young America</t>
  </si>
  <si>
    <t>Units Below 50%</t>
  </si>
  <si>
    <t>Units with "1" to go</t>
  </si>
  <si>
    <t>Units with "2" to go</t>
  </si>
  <si>
    <t>Disbanded - 2021-22</t>
  </si>
  <si>
    <t>Judy Ackerman</t>
  </si>
  <si>
    <t>Hardwick</t>
  </si>
  <si>
    <t>District #6</t>
  </si>
  <si>
    <t>District #10</t>
  </si>
  <si>
    <t>District #5</t>
  </si>
  <si>
    <t>Disbanding - 2022-23</t>
  </si>
  <si>
    <t xml:space="preserve">   </t>
  </si>
  <si>
    <t>2024 Membership</t>
  </si>
  <si>
    <t>Robin Dorf</t>
  </si>
  <si>
    <t>"Cruising the Sea for Members!"</t>
  </si>
  <si>
    <t>Your Ship Captain, Jenny Nelson</t>
  </si>
  <si>
    <t>2024 Period
 Gain Juniors</t>
  </si>
  <si>
    <t>2024 Period
 Gain Seniors</t>
  </si>
  <si>
    <t>2024 PUFL Members</t>
  </si>
  <si>
    <t>2024     Paid  Online Juniors</t>
  </si>
  <si>
    <t>2024   Paid  Online Seniors</t>
  </si>
  <si>
    <t>2024 DNO</t>
  </si>
  <si>
    <t>Laporte</t>
  </si>
  <si>
    <t>Disbanding - 2023-24</t>
  </si>
  <si>
    <t>District #1</t>
  </si>
  <si>
    <t>District #4</t>
  </si>
  <si>
    <t>District #9</t>
  </si>
  <si>
    <t>District #8</t>
  </si>
  <si>
    <t>District #3</t>
  </si>
  <si>
    <t>District #7</t>
  </si>
  <si>
    <t xml:space="preserve"> District #2</t>
  </si>
  <si>
    <t xml:space="preserve"> Bulletin #29 - 7/9/2024</t>
  </si>
  <si>
    <t>2023-2024 Department Convention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</si>
</sst>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"/>
    <numFmt numFmtId="165" formatCode="_(* #,##0_);_(* \(#,##0\);_(* &quot;-&quot;??_);_(@_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Bodoni MT"/>
      <family val="1"/>
    </font>
    <font>
      <sz val="16"/>
      <color theme="1"/>
      <name val="High Tower Text"/>
      <family val="1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Berlin Sans FB"/>
      <family val="2"/>
    </font>
    <font>
      <b/>
      <sz val="12"/>
      <color theme="1"/>
      <name val="Berlin Sans FB"/>
      <family val="2"/>
    </font>
    <font>
      <b/>
      <sz val="11"/>
      <color theme="1"/>
      <name val="Berlin Sans FB"/>
      <family val="2"/>
    </font>
    <font>
      <b/>
      <sz val="11"/>
      <color rgb="FFFFFFFF"/>
      <name val="Berlin Sans FB"/>
      <family val="2"/>
    </font>
    <font>
      <b/>
      <sz val="12"/>
      <name val="Berlin Sans FB"/>
      <family val="2"/>
    </font>
    <font>
      <b/>
      <sz val="11"/>
      <color theme="1"/>
      <name val="Berlin Sans FB Demi"/>
      <family val="2"/>
    </font>
    <font>
      <b/>
      <sz val="11"/>
      <name val="Berlin Sans FB Demi"/>
      <family val="2"/>
    </font>
    <font>
      <sz val="11"/>
      <color theme="1"/>
      <name val="Berlin Sans FB"/>
      <family val="2"/>
    </font>
    <font>
      <sz val="11"/>
      <name val="Berlin Sans FB"/>
      <family val="2"/>
    </font>
    <font>
      <b/>
      <sz val="16"/>
      <color theme="1"/>
      <name val="Bodoni MT"/>
      <family val="1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1"/>
    </font>
    <font>
      <b/>
      <sz val="8"/>
      <name val="Arial"/>
      <family val="2"/>
    </font>
    <font>
      <sz val="11"/>
      <color theme="9" tint="-0.249977111117893"/>
      <name val="Calibri"/>
      <family val="2"/>
      <scheme val="minor"/>
    </font>
    <font>
      <sz val="8"/>
      <color rgb="FFFF0000"/>
      <name val="Arial"/>
      <family val="2"/>
    </font>
    <font>
      <sz val="8"/>
      <name val="Arial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1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1"/>
      <color rgb="FFFF0000"/>
      <name val="Calibri"/>
      <family val="2"/>
      <scheme val="minor"/>
    </font>
    <font>
      <sz val="9"/>
      <name val="Arial"/>
      <family val="2"/>
    </font>
    <font>
      <sz val="10"/>
      <color rgb="FFFF0000"/>
      <name val="Arial"/>
      <family val="2"/>
    </font>
    <font>
      <sz val="24"/>
      <color theme="1"/>
      <name val="Aharoni"/>
      <charset val="177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8"/>
      <color rgb="FFFF0000"/>
      <name val="Arial"/>
      <family val="2"/>
    </font>
    <font>
      <sz val="10"/>
      <color rgb="FF000000"/>
      <name val="Tahoma"/>
    </font>
    <font>
      <sz val="11"/>
      <name val="Calibri"/>
    </font>
    <font>
      <b/>
      <sz val="10"/>
      <color rgb="FF000000"/>
      <name val="Tahoma"/>
    </font>
    <font>
      <b/>
      <sz val="16"/>
      <color theme="1"/>
      <name val="Calibri"/>
      <family val="2"/>
      <scheme val="minor"/>
    </font>
    <font>
      <b/>
      <sz val="24"/>
      <color theme="1"/>
      <name val="Aharoni"/>
      <charset val="177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</cellStyleXfs>
  <cellXfs count="3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4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1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0" borderId="0" xfId="0" applyFont="1"/>
    <xf numFmtId="0" fontId="1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37" fontId="4" fillId="2" borderId="2" xfId="0" applyNumberFormat="1" applyFont="1" applyFill="1" applyBorder="1" applyAlignment="1">
      <alignment horizontal="center"/>
    </xf>
    <xf numFmtId="37" fontId="4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2" borderId="0" xfId="0" applyFill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10" fontId="11" fillId="2" borderId="4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/>
    <xf numFmtId="3" fontId="4" fillId="2" borderId="6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0" fontId="5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164" fontId="27" fillId="2" borderId="9" xfId="0" applyNumberFormat="1" applyFont="1" applyFill="1" applyBorder="1" applyAlignment="1">
      <alignment horizontal="right" vertical="center"/>
    </xf>
    <xf numFmtId="164" fontId="27" fillId="2" borderId="2" xfId="0" applyNumberFormat="1" applyFont="1" applyFill="1" applyBorder="1" applyAlignment="1">
      <alignment horizontal="left" vertical="center"/>
    </xf>
    <xf numFmtId="164" fontId="27" fillId="2" borderId="2" xfId="0" applyNumberFormat="1" applyFont="1" applyFill="1" applyBorder="1" applyAlignment="1">
      <alignment horizontal="center" vertical="center" wrapText="1"/>
    </xf>
    <xf numFmtId="164" fontId="28" fillId="2" borderId="9" xfId="0" applyNumberFormat="1" applyFont="1" applyFill="1" applyBorder="1" applyAlignment="1">
      <alignment horizontal="center" vertical="center" wrapText="1"/>
    </xf>
    <xf numFmtId="10" fontId="27" fillId="2" borderId="9" xfId="0" applyNumberFormat="1" applyFont="1" applyFill="1" applyBorder="1" applyAlignment="1">
      <alignment horizontal="center" vertical="center"/>
    </xf>
    <xf numFmtId="14" fontId="27" fillId="2" borderId="9" xfId="0" applyNumberFormat="1" applyFont="1" applyFill="1" applyBorder="1" applyAlignment="1">
      <alignment horizontal="center" vertical="center"/>
    </xf>
    <xf numFmtId="1" fontId="27" fillId="2" borderId="9" xfId="1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left"/>
    </xf>
    <xf numFmtId="3" fontId="28" fillId="4" borderId="10" xfId="2" applyNumberFormat="1" applyFont="1" applyFill="1" applyBorder="1" applyAlignment="1">
      <alignment horizontal="center"/>
    </xf>
    <xf numFmtId="3" fontId="28" fillId="2" borderId="9" xfId="0" applyNumberFormat="1" applyFont="1" applyFill="1" applyBorder="1" applyAlignment="1">
      <alignment horizontal="center"/>
    </xf>
    <xf numFmtId="3" fontId="28" fillId="2" borderId="2" xfId="0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10" fontId="28" fillId="2" borderId="9" xfId="0" applyNumberFormat="1" applyFont="1" applyFill="1" applyBorder="1"/>
    <xf numFmtId="14" fontId="28" fillId="2" borderId="9" xfId="0" applyNumberFormat="1" applyFont="1" applyFill="1" applyBorder="1" applyAlignment="1">
      <alignment horizontal="center"/>
    </xf>
    <xf numFmtId="1" fontId="28" fillId="2" borderId="9" xfId="0" applyNumberFormat="1" applyFont="1" applyFill="1" applyBorder="1" applyAlignment="1">
      <alignment horizontal="center"/>
    </xf>
    <xf numFmtId="49" fontId="28" fillId="2" borderId="2" xfId="1" applyNumberFormat="1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3" fontId="27" fillId="0" borderId="2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31" fillId="0" borderId="0" xfId="0" applyFont="1"/>
    <xf numFmtId="0" fontId="28" fillId="0" borderId="2" xfId="0" applyFont="1" applyBorder="1" applyAlignment="1">
      <alignment horizontal="left"/>
    </xf>
    <xf numFmtId="14" fontId="28" fillId="0" borderId="9" xfId="0" applyNumberFormat="1" applyFont="1" applyBorder="1" applyAlignment="1">
      <alignment horizontal="center"/>
    </xf>
    <xf numFmtId="1" fontId="28" fillId="0" borderId="9" xfId="0" applyNumberFormat="1" applyFont="1" applyBorder="1" applyAlignment="1">
      <alignment horizontal="center"/>
    </xf>
    <xf numFmtId="0" fontId="25" fillId="0" borderId="0" xfId="0" applyFont="1"/>
    <xf numFmtId="14" fontId="28" fillId="2" borderId="2" xfId="0" applyNumberFormat="1" applyFont="1" applyFill="1" applyBorder="1" applyAlignment="1">
      <alignment horizontal="center"/>
    </xf>
    <xf numFmtId="164" fontId="34" fillId="2" borderId="0" xfId="0" applyNumberFormat="1" applyFont="1" applyFill="1" applyAlignment="1">
      <alignment horizontal="center"/>
    </xf>
    <xf numFmtId="164" fontId="34" fillId="0" borderId="0" xfId="0" applyNumberFormat="1" applyFont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left"/>
    </xf>
    <xf numFmtId="10" fontId="28" fillId="0" borderId="12" xfId="0" applyNumberFormat="1" applyFont="1" applyBorder="1"/>
    <xf numFmtId="14" fontId="28" fillId="2" borderId="12" xfId="0" applyNumberFormat="1" applyFont="1" applyFill="1" applyBorder="1" applyAlignment="1">
      <alignment horizontal="center"/>
    </xf>
    <xf numFmtId="1" fontId="28" fillId="2" borderId="12" xfId="0" applyNumberFormat="1" applyFont="1" applyFill="1" applyBorder="1" applyAlignment="1">
      <alignment horizontal="center"/>
    </xf>
    <xf numFmtId="10" fontId="28" fillId="0" borderId="9" xfId="0" applyNumberFormat="1" applyFont="1" applyBorder="1"/>
    <xf numFmtId="10" fontId="28" fillId="0" borderId="2" xfId="0" applyNumberFormat="1" applyFont="1" applyBorder="1"/>
    <xf numFmtId="1" fontId="28" fillId="2" borderId="2" xfId="0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 applyAlignment="1">
      <alignment horizontal="center"/>
    </xf>
    <xf numFmtId="2" fontId="28" fillId="2" borderId="0" xfId="1" applyNumberFormat="1" applyFont="1" applyFill="1" applyBorder="1" applyAlignment="1">
      <alignment horizontal="right"/>
    </xf>
    <xf numFmtId="37" fontId="28" fillId="0" borderId="0" xfId="1" applyNumberFormat="1" applyFont="1" applyFill="1" applyBorder="1" applyAlignment="1">
      <alignment horizontal="center"/>
    </xf>
    <xf numFmtId="37" fontId="28" fillId="2" borderId="0" xfId="1" applyNumberFormat="1" applyFont="1" applyFill="1" applyBorder="1" applyAlignment="1">
      <alignment horizontal="center"/>
    </xf>
    <xf numFmtId="10" fontId="28" fillId="2" borderId="0" xfId="1" applyNumberFormat="1" applyFont="1" applyFill="1" applyBorder="1" applyAlignment="1">
      <alignment horizontal="right"/>
    </xf>
    <xf numFmtId="14" fontId="28" fillId="2" borderId="0" xfId="1" applyNumberFormat="1" applyFont="1" applyFill="1" applyBorder="1" applyAlignment="1">
      <alignment horizontal="center"/>
    </xf>
    <xf numFmtId="1" fontId="28" fillId="2" borderId="0" xfId="0" applyNumberFormat="1" applyFont="1" applyFill="1"/>
    <xf numFmtId="49" fontId="28" fillId="2" borderId="0" xfId="1" applyNumberFormat="1" applyFont="1" applyFill="1" applyBorder="1" applyAlignment="1">
      <alignment horizontal="center"/>
    </xf>
    <xf numFmtId="3" fontId="28" fillId="3" borderId="9" xfId="0" applyNumberFormat="1" applyFont="1" applyFill="1" applyBorder="1" applyAlignment="1">
      <alignment horizontal="center"/>
    </xf>
    <xf numFmtId="164" fontId="34" fillId="2" borderId="8" xfId="0" applyNumberFormat="1" applyFont="1" applyFill="1" applyBorder="1" applyAlignment="1">
      <alignment horizontal="center"/>
    </xf>
    <xf numFmtId="164" fontId="34" fillId="0" borderId="8" xfId="0" applyNumberFormat="1" applyFont="1" applyBorder="1" applyAlignment="1">
      <alignment horizontal="center"/>
    </xf>
    <xf numFmtId="0" fontId="28" fillId="2" borderId="9" xfId="0" applyFont="1" applyFill="1" applyBorder="1" applyAlignment="1">
      <alignment horizontal="left"/>
    </xf>
    <xf numFmtId="1" fontId="28" fillId="2" borderId="9" xfId="1" applyNumberFormat="1" applyFont="1" applyFill="1" applyBorder="1" applyAlignment="1">
      <alignment horizontal="center"/>
    </xf>
    <xf numFmtId="10" fontId="28" fillId="2" borderId="0" xfId="0" applyNumberFormat="1" applyFont="1" applyFill="1"/>
    <xf numFmtId="14" fontId="28" fillId="2" borderId="0" xfId="0" applyNumberFormat="1" applyFont="1" applyFill="1" applyAlignment="1">
      <alignment horizontal="center"/>
    </xf>
    <xf numFmtId="3" fontId="28" fillId="2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right"/>
    </xf>
    <xf numFmtId="0" fontId="35" fillId="2" borderId="0" xfId="0" applyFont="1" applyFill="1" applyAlignment="1">
      <alignment horizontal="left"/>
    </xf>
    <xf numFmtId="14" fontId="35" fillId="2" borderId="0" xfId="0" applyNumberFormat="1" applyFont="1" applyFill="1" applyAlignment="1">
      <alignment horizontal="left"/>
    </xf>
    <xf numFmtId="0" fontId="35" fillId="2" borderId="0" xfId="0" applyFont="1" applyFill="1"/>
    <xf numFmtId="3" fontId="28" fillId="2" borderId="16" xfId="0" applyNumberFormat="1" applyFont="1" applyFill="1" applyBorder="1" applyAlignment="1">
      <alignment horizontal="center"/>
    </xf>
    <xf numFmtId="3" fontId="28" fillId="0" borderId="0" xfId="1" applyNumberFormat="1" applyFont="1" applyFill="1" applyBorder="1" applyAlignment="1">
      <alignment horizontal="center"/>
    </xf>
    <xf numFmtId="0" fontId="36" fillId="0" borderId="0" xfId="0" applyFont="1"/>
    <xf numFmtId="164" fontId="27" fillId="0" borderId="9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/>
    </xf>
    <xf numFmtId="3" fontId="28" fillId="0" borderId="0" xfId="0" applyNumberFormat="1" applyFont="1" applyAlignment="1">
      <alignment horizontal="center"/>
    </xf>
    <xf numFmtId="3" fontId="28" fillId="5" borderId="2" xfId="0" applyNumberFormat="1" applyFont="1" applyFill="1" applyBorder="1" applyAlignment="1">
      <alignment horizontal="center"/>
    </xf>
    <xf numFmtId="3" fontId="28" fillId="5" borderId="3" xfId="0" applyNumberFormat="1" applyFont="1" applyFill="1" applyBorder="1" applyAlignment="1">
      <alignment horizontal="center"/>
    </xf>
    <xf numFmtId="3" fontId="28" fillId="5" borderId="9" xfId="0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center"/>
    </xf>
    <xf numFmtId="3" fontId="28" fillId="7" borderId="2" xfId="0" applyNumberFormat="1" applyFont="1" applyFill="1" applyBorder="1" applyAlignment="1">
      <alignment horizontal="center"/>
    </xf>
    <xf numFmtId="3" fontId="28" fillId="7" borderId="3" xfId="0" applyNumberFormat="1" applyFont="1" applyFill="1" applyBorder="1" applyAlignment="1">
      <alignment horizontal="center"/>
    </xf>
    <xf numFmtId="3" fontId="28" fillId="7" borderId="9" xfId="0" applyNumberFormat="1" applyFont="1" applyFill="1" applyBorder="1" applyAlignment="1">
      <alignment horizontal="center"/>
    </xf>
    <xf numFmtId="10" fontId="11" fillId="0" borderId="2" xfId="1" applyNumberFormat="1" applyFont="1" applyFill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34" fillId="2" borderId="0" xfId="0" applyNumberFormat="1" applyFont="1" applyFill="1" applyAlignment="1">
      <alignment horizontal="left"/>
    </xf>
    <xf numFmtId="164" fontId="34" fillId="2" borderId="8" xfId="0" applyNumberFormat="1" applyFont="1" applyFill="1" applyBorder="1" applyAlignment="1">
      <alignment horizontal="left"/>
    </xf>
    <xf numFmtId="0" fontId="37" fillId="0" borderId="0" xfId="0" applyFont="1" applyAlignment="1">
      <alignment horizontal="center"/>
    </xf>
    <xf numFmtId="10" fontId="28" fillId="2" borderId="2" xfId="0" applyNumberFormat="1" applyFont="1" applyFill="1" applyBorder="1"/>
    <xf numFmtId="0" fontId="0" fillId="0" borderId="2" xfId="0" applyBorder="1"/>
    <xf numFmtId="3" fontId="28" fillId="8" borderId="2" xfId="0" applyNumberFormat="1" applyFont="1" applyFill="1" applyBorder="1" applyAlignment="1">
      <alignment horizontal="center"/>
    </xf>
    <xf numFmtId="0" fontId="0" fillId="8" borderId="2" xfId="0" applyFill="1" applyBorder="1"/>
    <xf numFmtId="0" fontId="35" fillId="8" borderId="0" xfId="0" applyFont="1" applyFill="1" applyAlignment="1">
      <alignment horizontal="right"/>
    </xf>
    <xf numFmtId="0" fontId="35" fillId="8" borderId="0" xfId="0" applyFont="1" applyFill="1" applyAlignment="1">
      <alignment horizontal="left"/>
    </xf>
    <xf numFmtId="14" fontId="35" fillId="8" borderId="0" xfId="0" applyNumberFormat="1" applyFont="1" applyFill="1" applyAlignment="1">
      <alignment horizontal="left"/>
    </xf>
    <xf numFmtId="3" fontId="28" fillId="8" borderId="0" xfId="0" applyNumberFormat="1" applyFont="1" applyFill="1" applyAlignment="1">
      <alignment horizontal="center"/>
    </xf>
    <xf numFmtId="37" fontId="28" fillId="8" borderId="0" xfId="1" applyNumberFormat="1" applyFont="1" applyFill="1" applyBorder="1" applyAlignment="1">
      <alignment horizontal="center"/>
    </xf>
    <xf numFmtId="14" fontId="28" fillId="8" borderId="0" xfId="0" applyNumberFormat="1" applyFont="1" applyFill="1" applyAlignment="1">
      <alignment horizontal="center"/>
    </xf>
    <xf numFmtId="10" fontId="28" fillId="8" borderId="0" xfId="0" applyNumberFormat="1" applyFont="1" applyFill="1"/>
    <xf numFmtId="0" fontId="35" fillId="8" borderId="0" xfId="0" applyFont="1" applyFill="1"/>
    <xf numFmtId="0" fontId="0" fillId="8" borderId="0" xfId="0" applyFill="1"/>
    <xf numFmtId="3" fontId="39" fillId="2" borderId="0" xfId="0" applyNumberFormat="1" applyFont="1" applyFill="1" applyAlignment="1">
      <alignment horizontal="center"/>
    </xf>
    <xf numFmtId="3" fontId="39" fillId="0" borderId="0" xfId="0" applyNumberFormat="1" applyFont="1" applyAlignment="1">
      <alignment horizontal="center"/>
    </xf>
    <xf numFmtId="37" fontId="39" fillId="0" borderId="0" xfId="1" applyNumberFormat="1" applyFont="1" applyFill="1" applyBorder="1" applyAlignment="1">
      <alignment horizontal="center"/>
    </xf>
    <xf numFmtId="0" fontId="30" fillId="2" borderId="2" xfId="0" applyFont="1" applyFill="1" applyBorder="1" applyAlignment="1">
      <alignment horizontal="left"/>
    </xf>
    <xf numFmtId="0" fontId="40" fillId="0" borderId="0" xfId="0" applyFont="1"/>
    <xf numFmtId="0" fontId="12" fillId="0" borderId="0" xfId="0" applyFont="1"/>
    <xf numFmtId="3" fontId="34" fillId="2" borderId="0" xfId="0" applyNumberFormat="1" applyFont="1" applyFill="1" applyAlignment="1">
      <alignment horizontal="center"/>
    </xf>
    <xf numFmtId="37" fontId="34" fillId="2" borderId="0" xfId="1" applyNumberFormat="1" applyFont="1" applyFill="1" applyBorder="1" applyAlignment="1">
      <alignment horizontal="center"/>
    </xf>
    <xf numFmtId="37" fontId="28" fillId="2" borderId="0" xfId="0" applyNumberFormat="1" applyFont="1" applyFill="1" applyAlignment="1">
      <alignment horizontal="center"/>
    </xf>
    <xf numFmtId="14" fontId="34" fillId="2" borderId="0" xfId="0" applyNumberFormat="1" applyFont="1" applyFill="1" applyAlignment="1">
      <alignment horizontal="center"/>
    </xf>
    <xf numFmtId="0" fontId="28" fillId="9" borderId="2" xfId="0" applyFont="1" applyFill="1" applyBorder="1" applyAlignment="1">
      <alignment horizontal="center"/>
    </xf>
    <xf numFmtId="0" fontId="25" fillId="9" borderId="0" xfId="0" applyFont="1" applyFill="1"/>
    <xf numFmtId="0" fontId="31" fillId="9" borderId="0" xfId="0" applyFont="1" applyFill="1"/>
    <xf numFmtId="0" fontId="2" fillId="9" borderId="0" xfId="0" applyFont="1" applyFill="1"/>
    <xf numFmtId="0" fontId="0" fillId="9" borderId="0" xfId="0" applyFill="1"/>
    <xf numFmtId="0" fontId="28" fillId="0" borderId="2" xfId="0" applyFont="1" applyBorder="1"/>
    <xf numFmtId="3" fontId="28" fillId="0" borderId="2" xfId="0" applyNumberFormat="1" applyFont="1" applyBorder="1"/>
    <xf numFmtId="3" fontId="28" fillId="2" borderId="13" xfId="0" applyNumberFormat="1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22" xfId="0" applyFont="1" applyFill="1" applyBorder="1" applyAlignment="1">
      <alignment horizontal="left"/>
    </xf>
    <xf numFmtId="0" fontId="28" fillId="2" borderId="23" xfId="0" applyFont="1" applyFill="1" applyBorder="1" applyAlignment="1">
      <alignment horizontal="center"/>
    </xf>
    <xf numFmtId="0" fontId="28" fillId="2" borderId="18" xfId="0" applyFont="1" applyFill="1" applyBorder="1" applyAlignment="1">
      <alignment horizontal="center"/>
    </xf>
    <xf numFmtId="0" fontId="28" fillId="2" borderId="19" xfId="0" applyFont="1" applyFill="1" applyBorder="1" applyAlignment="1">
      <alignment horizontal="left"/>
    </xf>
    <xf numFmtId="164" fontId="27" fillId="0" borderId="0" xfId="0" applyNumberFormat="1" applyFont="1" applyAlignment="1">
      <alignment horizontal="center" vertical="center" wrapText="1"/>
    </xf>
    <xf numFmtId="164" fontId="28" fillId="0" borderId="0" xfId="0" applyNumberFormat="1" applyFont="1" applyAlignment="1">
      <alignment horizontal="center" vertical="center" wrapText="1"/>
    </xf>
    <xf numFmtId="10" fontId="27" fillId="0" borderId="0" xfId="0" applyNumberFormat="1" applyFont="1" applyAlignment="1">
      <alignment horizontal="center" vertical="center"/>
    </xf>
    <xf numFmtId="14" fontId="27" fillId="0" borderId="0" xfId="0" applyNumberFormat="1" applyFont="1" applyAlignment="1">
      <alignment horizontal="center" vertical="center"/>
    </xf>
    <xf numFmtId="1" fontId="27" fillId="0" borderId="0" xfId="1" applyNumberFormat="1" applyFont="1" applyFill="1" applyBorder="1" applyAlignment="1">
      <alignment horizontal="center" vertical="center"/>
    </xf>
    <xf numFmtId="49" fontId="27" fillId="0" borderId="0" xfId="1" applyNumberFormat="1" applyFont="1" applyFill="1" applyBorder="1" applyAlignment="1">
      <alignment horizontal="center" vertical="center"/>
    </xf>
    <xf numFmtId="3" fontId="28" fillId="0" borderId="2" xfId="0" applyNumberFormat="1" applyFont="1" applyBorder="1" applyAlignment="1">
      <alignment horizontal="center"/>
    </xf>
    <xf numFmtId="3" fontId="28" fillId="0" borderId="9" xfId="0" applyNumberFormat="1" applyFont="1" applyBorder="1" applyAlignment="1">
      <alignment horizontal="center"/>
    </xf>
    <xf numFmtId="14" fontId="35" fillId="2" borderId="0" xfId="0" applyNumberFormat="1" applyFont="1" applyFill="1" applyAlignment="1">
      <alignment horizontal="center"/>
    </xf>
    <xf numFmtId="164" fontId="27" fillId="0" borderId="9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0" fillId="0" borderId="8" xfId="0" applyBorder="1"/>
    <xf numFmtId="164" fontId="26" fillId="2" borderId="8" xfId="0" applyNumberFormat="1" applyFont="1" applyFill="1" applyBorder="1" applyAlignment="1">
      <alignment horizontal="left"/>
    </xf>
    <xf numFmtId="164" fontId="32" fillId="2" borderId="9" xfId="0" applyNumberFormat="1" applyFont="1" applyFill="1" applyBorder="1" applyAlignment="1">
      <alignment horizontal="center" vertical="center" wrapText="1"/>
    </xf>
    <xf numFmtId="164" fontId="32" fillId="6" borderId="9" xfId="0" applyNumberFormat="1" applyFont="1" applyFill="1" applyBorder="1" applyAlignment="1">
      <alignment horizontal="center" vertical="center" wrapText="1"/>
    </xf>
    <xf numFmtId="164" fontId="32" fillId="7" borderId="9" xfId="0" applyNumberFormat="1" applyFont="1" applyFill="1" applyBorder="1" applyAlignment="1">
      <alignment horizontal="center" vertical="center" wrapText="1"/>
    </xf>
    <xf numFmtId="164" fontId="32" fillId="5" borderId="9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28" fillId="0" borderId="12" xfId="0" applyFont="1" applyBorder="1" applyAlignment="1">
      <alignment horizontal="center"/>
    </xf>
    <xf numFmtId="3" fontId="42" fillId="0" borderId="0" xfId="0" applyNumberFormat="1" applyFont="1" applyAlignment="1">
      <alignment horizontal="center"/>
    </xf>
    <xf numFmtId="3" fontId="42" fillId="0" borderId="2" xfId="0" applyNumberFormat="1" applyFont="1" applyBorder="1" applyAlignment="1">
      <alignment horizontal="center"/>
    </xf>
    <xf numFmtId="0" fontId="0" fillId="6" borderId="0" xfId="0" applyFill="1"/>
    <xf numFmtId="0" fontId="28" fillId="0" borderId="17" xfId="0" applyFont="1" applyBorder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28" fillId="9" borderId="17" xfId="0" applyFont="1" applyFill="1" applyBorder="1" applyAlignment="1">
      <alignment horizontal="left"/>
    </xf>
    <xf numFmtId="0" fontId="28" fillId="9" borderId="9" xfId="0" applyFont="1" applyFill="1" applyBorder="1" applyAlignment="1">
      <alignment horizontal="left"/>
    </xf>
    <xf numFmtId="3" fontId="28" fillId="0" borderId="0" xfId="2" applyNumberFormat="1" applyFont="1" applyAlignment="1">
      <alignment horizontal="center"/>
    </xf>
    <xf numFmtId="10" fontId="28" fillId="0" borderId="0" xfId="0" applyNumberFormat="1" applyFont="1"/>
    <xf numFmtId="14" fontId="28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49" fontId="28" fillId="0" borderId="0" xfId="1" applyNumberFormat="1" applyFont="1" applyFill="1" applyBorder="1" applyAlignment="1">
      <alignment horizontal="center"/>
    </xf>
    <xf numFmtId="3" fontId="33" fillId="0" borderId="0" xfId="2" applyNumberFormat="1" applyFont="1" applyAlignment="1">
      <alignment horizontal="center"/>
    </xf>
    <xf numFmtId="3" fontId="0" fillId="0" borderId="0" xfId="0" applyNumberFormat="1"/>
    <xf numFmtId="3" fontId="42" fillId="8" borderId="2" xfId="0" applyNumberFormat="1" applyFont="1" applyFill="1" applyBorder="1" applyAlignment="1">
      <alignment horizontal="center"/>
    </xf>
    <xf numFmtId="3" fontId="34" fillId="8" borderId="2" xfId="0" applyNumberFormat="1" applyFont="1" applyFill="1" applyBorder="1" applyAlignment="1">
      <alignment horizontal="center"/>
    </xf>
    <xf numFmtId="10" fontId="28" fillId="8" borderId="2" xfId="0" applyNumberFormat="1" applyFont="1" applyFill="1" applyBorder="1"/>
    <xf numFmtId="14" fontId="35" fillId="8" borderId="2" xfId="0" applyNumberFormat="1" applyFont="1" applyFill="1" applyBorder="1" applyAlignment="1">
      <alignment horizontal="center"/>
    </xf>
    <xf numFmtId="1" fontId="28" fillId="8" borderId="2" xfId="0" applyNumberFormat="1" applyFont="1" applyFill="1" applyBorder="1"/>
    <xf numFmtId="0" fontId="30" fillId="2" borderId="0" xfId="0" applyFont="1" applyFill="1" applyAlignment="1">
      <alignment horizontal="center"/>
    </xf>
    <xf numFmtId="0" fontId="3" fillId="2" borderId="0" xfId="0" applyFont="1" applyFill="1"/>
    <xf numFmtId="0" fontId="10" fillId="2" borderId="0" xfId="0" applyFont="1" applyFill="1"/>
    <xf numFmtId="0" fontId="10" fillId="2" borderId="24" xfId="0" applyFont="1" applyFill="1" applyBorder="1"/>
    <xf numFmtId="3" fontId="34" fillId="8" borderId="0" xfId="0" applyNumberFormat="1" applyFont="1" applyFill="1" applyAlignment="1">
      <alignment horizontal="center"/>
    </xf>
    <xf numFmtId="14" fontId="41" fillId="2" borderId="0" xfId="0" applyNumberFormat="1" applyFont="1" applyFill="1"/>
    <xf numFmtId="1" fontId="28" fillId="0" borderId="2" xfId="0" applyNumberFormat="1" applyFont="1" applyBorder="1" applyAlignment="1">
      <alignment horizontal="center"/>
    </xf>
    <xf numFmtId="0" fontId="25" fillId="0" borderId="2" xfId="0" applyFont="1" applyBorder="1"/>
    <xf numFmtId="0" fontId="2" fillId="0" borderId="2" xfId="0" applyFont="1" applyBorder="1"/>
    <xf numFmtId="49" fontId="28" fillId="2" borderId="9" xfId="1" applyNumberFormat="1" applyFont="1" applyFill="1" applyBorder="1" applyAlignment="1">
      <alignment horizontal="center"/>
    </xf>
    <xf numFmtId="49" fontId="28" fillId="8" borderId="9" xfId="1" applyNumberFormat="1" applyFont="1" applyFill="1" applyBorder="1" applyAlignment="1">
      <alignment horizontal="center"/>
    </xf>
    <xf numFmtId="0" fontId="25" fillId="0" borderId="13" xfId="0" applyFont="1" applyBorder="1"/>
    <xf numFmtId="0" fontId="0" fillId="0" borderId="13" xfId="0" applyBorder="1"/>
    <xf numFmtId="0" fontId="2" fillId="0" borderId="13" xfId="0" applyFont="1" applyBorder="1"/>
    <xf numFmtId="0" fontId="0" fillId="8" borderId="13" xfId="0" applyFill="1" applyBorder="1"/>
    <xf numFmtId="0" fontId="28" fillId="0" borderId="0" xfId="1" applyNumberFormat="1" applyFont="1" applyFill="1" applyBorder="1" applyAlignment="1">
      <alignment horizontal="center"/>
    </xf>
    <xf numFmtId="14" fontId="0" fillId="0" borderId="0" xfId="0" applyNumberFormat="1"/>
    <xf numFmtId="0" fontId="30" fillId="2" borderId="2" xfId="0" applyFont="1" applyFill="1" applyBorder="1" applyAlignment="1">
      <alignment horizontal="center"/>
    </xf>
    <xf numFmtId="0" fontId="30" fillId="0" borderId="2" xfId="0" applyFont="1" applyBorder="1" applyAlignment="1">
      <alignment horizontal="center"/>
    </xf>
    <xf numFmtId="2" fontId="30" fillId="2" borderId="2" xfId="1" applyNumberFormat="1" applyFont="1" applyFill="1" applyBorder="1" applyAlignment="1">
      <alignment horizontal="center"/>
    </xf>
    <xf numFmtId="3" fontId="30" fillId="3" borderId="2" xfId="1" applyNumberFormat="1" applyFont="1" applyFill="1" applyBorder="1" applyAlignment="1">
      <alignment horizontal="center"/>
    </xf>
    <xf numFmtId="1" fontId="30" fillId="0" borderId="9" xfId="1" applyNumberFormat="1" applyFont="1" applyFill="1" applyBorder="1" applyAlignment="1">
      <alignment horizontal="center"/>
    </xf>
    <xf numFmtId="3" fontId="30" fillId="7" borderId="2" xfId="1" applyNumberFormat="1" applyFont="1" applyFill="1" applyBorder="1" applyAlignment="1">
      <alignment horizontal="center"/>
    </xf>
    <xf numFmtId="3" fontId="30" fillId="5" borderId="2" xfId="1" applyNumberFormat="1" applyFont="1" applyFill="1" applyBorder="1" applyAlignment="1">
      <alignment horizontal="center"/>
    </xf>
    <xf numFmtId="3" fontId="30" fillId="2" borderId="2" xfId="0" applyNumberFormat="1" applyFont="1" applyFill="1" applyBorder="1" applyAlignment="1">
      <alignment horizontal="center"/>
    </xf>
    <xf numFmtId="3" fontId="44" fillId="2" borderId="2" xfId="0" applyNumberFormat="1" applyFont="1" applyFill="1" applyBorder="1" applyAlignment="1">
      <alignment horizontal="center"/>
    </xf>
    <xf numFmtId="10" fontId="30" fillId="2" borderId="9" xfId="0" applyNumberFormat="1" applyFont="1" applyFill="1" applyBorder="1"/>
    <xf numFmtId="14" fontId="30" fillId="2" borderId="9" xfId="1" applyNumberFormat="1" applyFont="1" applyFill="1" applyBorder="1" applyAlignment="1">
      <alignment horizontal="center"/>
    </xf>
    <xf numFmtId="1" fontId="30" fillId="2" borderId="9" xfId="0" applyNumberFormat="1" applyFont="1" applyFill="1" applyBorder="1"/>
    <xf numFmtId="0" fontId="30" fillId="0" borderId="9" xfId="0" applyFont="1" applyBorder="1" applyAlignment="1">
      <alignment horizontal="center"/>
    </xf>
    <xf numFmtId="37" fontId="30" fillId="3" borderId="9" xfId="1" applyNumberFormat="1" applyFont="1" applyFill="1" applyBorder="1" applyAlignment="1">
      <alignment horizontal="center"/>
    </xf>
    <xf numFmtId="37" fontId="44" fillId="0" borderId="9" xfId="1" applyNumberFormat="1" applyFont="1" applyFill="1" applyBorder="1" applyAlignment="1">
      <alignment horizontal="center"/>
    </xf>
    <xf numFmtId="2" fontId="30" fillId="2" borderId="11" xfId="1" applyNumberFormat="1" applyFont="1" applyFill="1" applyBorder="1" applyAlignment="1">
      <alignment horizontal="center"/>
    </xf>
    <xf numFmtId="37" fontId="30" fillId="3" borderId="2" xfId="1" applyNumberFormat="1" applyFont="1" applyFill="1" applyBorder="1" applyAlignment="1">
      <alignment horizontal="center"/>
    </xf>
    <xf numFmtId="1" fontId="30" fillId="0" borderId="2" xfId="1" applyNumberFormat="1" applyFont="1" applyFill="1" applyBorder="1" applyAlignment="1">
      <alignment horizontal="center"/>
    </xf>
    <xf numFmtId="37" fontId="30" fillId="7" borderId="2" xfId="1" applyNumberFormat="1" applyFont="1" applyFill="1" applyBorder="1" applyAlignment="1">
      <alignment horizontal="center"/>
    </xf>
    <xf numFmtId="37" fontId="30" fillId="5" borderId="2" xfId="1" applyNumberFormat="1" applyFont="1" applyFill="1" applyBorder="1" applyAlignment="1">
      <alignment horizontal="center"/>
    </xf>
    <xf numFmtId="37" fontId="44" fillId="0" borderId="2" xfId="1" applyNumberFormat="1" applyFont="1" applyFill="1" applyBorder="1" applyAlignment="1">
      <alignment horizontal="center"/>
    </xf>
    <xf numFmtId="10" fontId="30" fillId="2" borderId="12" xfId="0" applyNumberFormat="1" applyFont="1" applyFill="1" applyBorder="1"/>
    <xf numFmtId="14" fontId="30" fillId="2" borderId="2" xfId="1" applyNumberFormat="1" applyFont="1" applyFill="1" applyBorder="1" applyAlignment="1">
      <alignment horizontal="center"/>
    </xf>
    <xf numFmtId="1" fontId="30" fillId="2" borderId="2" xfId="0" applyNumberFormat="1" applyFont="1" applyFill="1" applyBorder="1"/>
    <xf numFmtId="0" fontId="30" fillId="0" borderId="11" xfId="0" applyFont="1" applyBorder="1" applyAlignment="1">
      <alignment horizontal="center"/>
    </xf>
    <xf numFmtId="37" fontId="30" fillId="3" borderId="13" xfId="1" applyNumberFormat="1" applyFont="1" applyFill="1" applyBorder="1" applyAlignment="1">
      <alignment horizontal="center"/>
    </xf>
    <xf numFmtId="37" fontId="30" fillId="7" borderId="13" xfId="1" applyNumberFormat="1" applyFont="1" applyFill="1" applyBorder="1" applyAlignment="1">
      <alignment horizontal="center"/>
    </xf>
    <xf numFmtId="37" fontId="30" fillId="5" borderId="13" xfId="1" applyNumberFormat="1" applyFont="1" applyFill="1" applyBorder="1" applyAlignment="1">
      <alignment horizontal="center"/>
    </xf>
    <xf numFmtId="10" fontId="30" fillId="2" borderId="2" xfId="0" applyNumberFormat="1" applyFont="1" applyFill="1" applyBorder="1"/>
    <xf numFmtId="37" fontId="44" fillId="2" borderId="2" xfId="1" applyNumberFormat="1" applyFont="1" applyFill="1" applyBorder="1" applyAlignment="1">
      <alignment horizontal="center"/>
    </xf>
    <xf numFmtId="0" fontId="30" fillId="0" borderId="13" xfId="0" applyFont="1" applyBorder="1" applyAlignment="1">
      <alignment horizontal="center"/>
    </xf>
    <xf numFmtId="37" fontId="30" fillId="2" borderId="2" xfId="1" applyNumberFormat="1" applyFont="1" applyFill="1" applyBorder="1" applyAlignment="1">
      <alignment horizontal="center"/>
    </xf>
    <xf numFmtId="1" fontId="30" fillId="0" borderId="11" xfId="1" applyNumberFormat="1" applyFont="1" applyFill="1" applyBorder="1" applyAlignment="1">
      <alignment horizontal="center"/>
    </xf>
    <xf numFmtId="1" fontId="30" fillId="2" borderId="11" xfId="0" applyNumberFormat="1" applyFont="1" applyFill="1" applyBorder="1"/>
    <xf numFmtId="37" fontId="30" fillId="2" borderId="11" xfId="1" applyNumberFormat="1" applyFont="1" applyFill="1" applyBorder="1" applyAlignment="1">
      <alignment horizontal="center"/>
    </xf>
    <xf numFmtId="3" fontId="30" fillId="5" borderId="2" xfId="0" applyNumberFormat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45" fillId="2" borderId="0" xfId="0" applyFont="1" applyFill="1" applyAlignment="1">
      <alignment horizontal="left"/>
    </xf>
    <xf numFmtId="3" fontId="30" fillId="2" borderId="0" xfId="0" applyNumberFormat="1" applyFont="1" applyFill="1" applyAlignment="1">
      <alignment horizontal="center"/>
    </xf>
    <xf numFmtId="14" fontId="46" fillId="2" borderId="0" xfId="1" applyNumberFormat="1" applyFont="1" applyFill="1" applyBorder="1" applyAlignment="1">
      <alignment horizontal="center"/>
    </xf>
    <xf numFmtId="14" fontId="44" fillId="2" borderId="0" xfId="0" applyNumberFormat="1" applyFont="1" applyFill="1" applyAlignment="1">
      <alignment horizontal="center"/>
    </xf>
    <xf numFmtId="49" fontId="30" fillId="2" borderId="0" xfId="1" applyNumberFormat="1" applyFont="1" applyFill="1" applyBorder="1" applyAlignment="1">
      <alignment horizontal="center"/>
    </xf>
    <xf numFmtId="3" fontId="30" fillId="0" borderId="0" xfId="0" applyNumberFormat="1" applyFont="1" applyAlignment="1">
      <alignment horizontal="center"/>
    </xf>
    <xf numFmtId="14" fontId="35" fillId="0" borderId="0" xfId="0" applyNumberFormat="1" applyFont="1" applyAlignment="1">
      <alignment horizontal="center"/>
    </xf>
    <xf numFmtId="3" fontId="28" fillId="0" borderId="13" xfId="0" applyNumberFormat="1" applyFont="1" applyBorder="1"/>
    <xf numFmtId="3" fontId="35" fillId="0" borderId="0" xfId="0" applyNumberFormat="1" applyFont="1" applyAlignment="1">
      <alignment horizontal="center"/>
    </xf>
    <xf numFmtId="14" fontId="47" fillId="0" borderId="0" xfId="0" applyNumberFormat="1" applyFont="1" applyAlignment="1">
      <alignment horizontal="center"/>
    </xf>
    <xf numFmtId="0" fontId="28" fillId="0" borderId="13" xfId="0" applyFont="1" applyBorder="1" applyAlignment="1">
      <alignment horizontal="center"/>
    </xf>
    <xf numFmtId="2" fontId="28" fillId="0" borderId="2" xfId="1" applyNumberFormat="1" applyFont="1" applyFill="1" applyBorder="1" applyAlignment="1">
      <alignment horizontal="left"/>
    </xf>
    <xf numFmtId="37" fontId="28" fillId="0" borderId="2" xfId="1" applyNumberFormat="1" applyFont="1" applyFill="1" applyBorder="1" applyAlignment="1">
      <alignment horizontal="center"/>
    </xf>
    <xf numFmtId="3" fontId="30" fillId="0" borderId="2" xfId="0" applyNumberFormat="1" applyFont="1" applyBorder="1" applyAlignment="1">
      <alignment horizontal="center"/>
    </xf>
    <xf numFmtId="37" fontId="34" fillId="0" borderId="2" xfId="1" applyNumberFormat="1" applyFont="1" applyFill="1" applyBorder="1" applyAlignment="1">
      <alignment horizontal="center"/>
    </xf>
    <xf numFmtId="3" fontId="34" fillId="0" borderId="9" xfId="0" applyNumberFormat="1" applyFont="1" applyBorder="1" applyAlignment="1">
      <alignment horizontal="center"/>
    </xf>
    <xf numFmtId="14" fontId="28" fillId="0" borderId="2" xfId="1" applyNumberFormat="1" applyFont="1" applyFill="1" applyBorder="1" applyAlignment="1">
      <alignment horizontal="center"/>
    </xf>
    <xf numFmtId="1" fontId="28" fillId="0" borderId="2" xfId="0" applyNumberFormat="1" applyFont="1" applyBorder="1"/>
    <xf numFmtId="0" fontId="48" fillId="0" borderId="2" xfId="0" applyFont="1" applyBorder="1" applyAlignment="1">
      <alignment horizontal="center"/>
    </xf>
    <xf numFmtId="0" fontId="48" fillId="10" borderId="2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3" fontId="44" fillId="0" borderId="9" xfId="0" applyNumberFormat="1" applyFont="1" applyBorder="1" applyAlignment="1">
      <alignment horizontal="center"/>
    </xf>
    <xf numFmtId="0" fontId="28" fillId="8" borderId="2" xfId="0" applyFont="1" applyFill="1" applyBorder="1" applyAlignment="1">
      <alignment horizontal="center"/>
    </xf>
    <xf numFmtId="0" fontId="28" fillId="8" borderId="9" xfId="0" applyFont="1" applyFill="1" applyBorder="1" applyAlignment="1">
      <alignment horizontal="center"/>
    </xf>
    <xf numFmtId="0" fontId="28" fillId="8" borderId="2" xfId="0" applyFont="1" applyFill="1" applyBorder="1" applyAlignment="1">
      <alignment horizontal="left"/>
    </xf>
    <xf numFmtId="0" fontId="48" fillId="8" borderId="2" xfId="0" applyFont="1" applyFill="1" applyBorder="1" applyAlignment="1">
      <alignment horizontal="center"/>
    </xf>
    <xf numFmtId="1" fontId="28" fillId="8" borderId="9" xfId="0" applyNumberFormat="1" applyFont="1" applyFill="1" applyBorder="1" applyAlignment="1">
      <alignment horizontal="center"/>
    </xf>
    <xf numFmtId="3" fontId="28" fillId="8" borderId="9" xfId="0" applyNumberFormat="1" applyFont="1" applyFill="1" applyBorder="1" applyAlignment="1">
      <alignment horizontal="center"/>
    </xf>
    <xf numFmtId="10" fontId="28" fillId="8" borderId="9" xfId="0" applyNumberFormat="1" applyFont="1" applyFill="1" applyBorder="1"/>
    <xf numFmtId="14" fontId="28" fillId="8" borderId="9" xfId="0" applyNumberFormat="1" applyFont="1" applyFill="1" applyBorder="1" applyAlignment="1">
      <alignment horizontal="center"/>
    </xf>
    <xf numFmtId="37" fontId="44" fillId="0" borderId="0" xfId="1" applyNumberFormat="1" applyFont="1" applyFill="1" applyBorder="1" applyAlignment="1">
      <alignment horizontal="center"/>
    </xf>
    <xf numFmtId="37" fontId="44" fillId="2" borderId="0" xfId="1" applyNumberFormat="1" applyFont="1" applyFill="1" applyBorder="1" applyAlignment="1">
      <alignment horizontal="center"/>
    </xf>
    <xf numFmtId="3" fontId="44" fillId="0" borderId="0" xfId="0" applyNumberFormat="1" applyFont="1" applyAlignment="1">
      <alignment horizontal="center"/>
    </xf>
    <xf numFmtId="3" fontId="44" fillId="2" borderId="0" xfId="0" applyNumberFormat="1" applyFont="1" applyFill="1" applyAlignment="1">
      <alignment horizontal="center"/>
    </xf>
    <xf numFmtId="0" fontId="28" fillId="11" borderId="2" xfId="0" applyFont="1" applyFill="1" applyBorder="1" applyAlignment="1">
      <alignment horizontal="center"/>
    </xf>
    <xf numFmtId="0" fontId="28" fillId="11" borderId="2" xfId="0" applyFont="1" applyFill="1" applyBorder="1" applyAlignment="1">
      <alignment horizontal="left"/>
    </xf>
    <xf numFmtId="0" fontId="48" fillId="11" borderId="2" xfId="0" applyFont="1" applyFill="1" applyBorder="1" applyAlignment="1">
      <alignment horizontal="center"/>
    </xf>
    <xf numFmtId="3" fontId="28" fillId="11" borderId="2" xfId="0" applyNumberFormat="1" applyFont="1" applyFill="1" applyBorder="1" applyAlignment="1">
      <alignment horizontal="center"/>
    </xf>
    <xf numFmtId="1" fontId="28" fillId="11" borderId="9" xfId="0" applyNumberFormat="1" applyFont="1" applyFill="1" applyBorder="1" applyAlignment="1">
      <alignment horizontal="center"/>
    </xf>
    <xf numFmtId="3" fontId="28" fillId="11" borderId="9" xfId="0" applyNumberFormat="1" applyFont="1" applyFill="1" applyBorder="1" applyAlignment="1">
      <alignment horizontal="center"/>
    </xf>
    <xf numFmtId="10" fontId="28" fillId="11" borderId="9" xfId="0" applyNumberFormat="1" applyFont="1" applyFill="1" applyBorder="1"/>
    <xf numFmtId="14" fontId="28" fillId="11" borderId="9" xfId="0" applyNumberFormat="1" applyFont="1" applyFill="1" applyBorder="1" applyAlignment="1">
      <alignment horizontal="center"/>
    </xf>
    <xf numFmtId="0" fontId="28" fillId="11" borderId="9" xfId="0" applyFont="1" applyFill="1" applyBorder="1" applyAlignment="1">
      <alignment horizontal="center"/>
    </xf>
    <xf numFmtId="3" fontId="28" fillId="11" borderId="3" xfId="0" applyNumberFormat="1" applyFont="1" applyFill="1" applyBorder="1" applyAlignment="1">
      <alignment horizontal="center"/>
    </xf>
    <xf numFmtId="3" fontId="28" fillId="11" borderId="12" xfId="0" applyNumberFormat="1" applyFont="1" applyFill="1" applyBorder="1" applyAlignment="1">
      <alignment horizontal="center"/>
    </xf>
    <xf numFmtId="10" fontId="28" fillId="11" borderId="12" xfId="0" applyNumberFormat="1" applyFont="1" applyFill="1" applyBorder="1"/>
    <xf numFmtId="10" fontId="28" fillId="11" borderId="2" xfId="0" applyNumberFormat="1" applyFont="1" applyFill="1" applyBorder="1"/>
    <xf numFmtId="14" fontId="28" fillId="11" borderId="0" xfId="0" applyNumberFormat="1" applyFont="1" applyFill="1" applyAlignment="1">
      <alignment horizontal="center"/>
    </xf>
    <xf numFmtId="49" fontId="27" fillId="2" borderId="2" xfId="1" applyNumberFormat="1" applyFont="1" applyFill="1" applyBorder="1" applyAlignment="1">
      <alignment horizontal="center" vertical="center"/>
    </xf>
    <xf numFmtId="49" fontId="28" fillId="0" borderId="2" xfId="1" applyNumberFormat="1" applyFont="1" applyFill="1" applyBorder="1" applyAlignment="1">
      <alignment horizontal="center"/>
    </xf>
    <xf numFmtId="49" fontId="28" fillId="11" borderId="2" xfId="1" applyNumberFormat="1" applyFont="1" applyFill="1" applyBorder="1" applyAlignment="1">
      <alignment horizontal="center"/>
    </xf>
    <xf numFmtId="49" fontId="28" fillId="8" borderId="2" xfId="1" applyNumberFormat="1" applyFont="1" applyFill="1" applyBorder="1" applyAlignment="1">
      <alignment horizontal="center"/>
    </xf>
    <xf numFmtId="49" fontId="30" fillId="2" borderId="2" xfId="1" applyNumberFormat="1" applyFont="1" applyFill="1" applyBorder="1" applyAlignment="1">
      <alignment horizontal="center"/>
    </xf>
    <xf numFmtId="0" fontId="28" fillId="11" borderId="1" xfId="0" applyFont="1" applyFill="1" applyBorder="1" applyAlignment="1">
      <alignment horizontal="center"/>
    </xf>
    <xf numFmtId="0" fontId="28" fillId="11" borderId="25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left"/>
    </xf>
    <xf numFmtId="3" fontId="28" fillId="11" borderId="1" xfId="0" applyNumberFormat="1" applyFont="1" applyFill="1" applyBorder="1" applyAlignment="1">
      <alignment horizontal="center"/>
    </xf>
    <xf numFmtId="1" fontId="28" fillId="11" borderId="25" xfId="0" applyNumberFormat="1" applyFont="1" applyFill="1" applyBorder="1" applyAlignment="1">
      <alignment horizontal="center"/>
    </xf>
    <xf numFmtId="3" fontId="28" fillId="11" borderId="25" xfId="0" applyNumberFormat="1" applyFont="1" applyFill="1" applyBorder="1" applyAlignment="1">
      <alignment horizontal="center"/>
    </xf>
    <xf numFmtId="10" fontId="28" fillId="11" borderId="25" xfId="0" applyNumberFormat="1" applyFont="1" applyFill="1" applyBorder="1"/>
    <xf numFmtId="14" fontId="28" fillId="11" borderId="25" xfId="0" applyNumberFormat="1" applyFont="1" applyFill="1" applyBorder="1" applyAlignment="1">
      <alignment horizontal="center"/>
    </xf>
    <xf numFmtId="49" fontId="28" fillId="11" borderId="1" xfId="1" applyNumberFormat="1" applyFont="1" applyFill="1" applyBorder="1" applyAlignment="1">
      <alignment horizontal="center"/>
    </xf>
    <xf numFmtId="0" fontId="28" fillId="11" borderId="3" xfId="0" applyFont="1" applyFill="1" applyBorder="1" applyAlignment="1">
      <alignment horizontal="center"/>
    </xf>
    <xf numFmtId="0" fontId="28" fillId="11" borderId="12" xfId="0" applyFont="1" applyFill="1" applyBorder="1" applyAlignment="1">
      <alignment horizontal="center"/>
    </xf>
    <xf numFmtId="0" fontId="28" fillId="11" borderId="3" xfId="0" applyFont="1" applyFill="1" applyBorder="1" applyAlignment="1">
      <alignment horizontal="left"/>
    </xf>
    <xf numFmtId="1" fontId="28" fillId="11" borderId="12" xfId="0" applyNumberFormat="1" applyFont="1" applyFill="1" applyBorder="1" applyAlignment="1">
      <alignment horizontal="center"/>
    </xf>
    <xf numFmtId="14" fontId="28" fillId="11" borderId="12" xfId="0" applyNumberFormat="1" applyFont="1" applyFill="1" applyBorder="1" applyAlignment="1">
      <alignment horizontal="center"/>
    </xf>
    <xf numFmtId="49" fontId="28" fillId="11" borderId="3" xfId="1" applyNumberFormat="1" applyFont="1" applyFill="1" applyBorder="1" applyAlignment="1">
      <alignment horizontal="center"/>
    </xf>
    <xf numFmtId="10" fontId="0" fillId="0" borderId="0" xfId="1" applyNumberFormat="1" applyFont="1"/>
    <xf numFmtId="14" fontId="32" fillId="11" borderId="9" xfId="0" applyNumberFormat="1" applyFont="1" applyFill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3" fontId="28" fillId="8" borderId="3" xfId="0" applyNumberFormat="1" applyFont="1" applyFill="1" applyBorder="1" applyAlignment="1">
      <alignment horizontal="center"/>
    </xf>
    <xf numFmtId="3" fontId="28" fillId="8" borderId="12" xfId="0" applyNumberFormat="1" applyFont="1" applyFill="1" applyBorder="1" applyAlignment="1">
      <alignment horizontal="center"/>
    </xf>
    <xf numFmtId="10" fontId="28" fillId="8" borderId="12" xfId="0" applyNumberFormat="1" applyFont="1" applyFill="1" applyBorder="1"/>
    <xf numFmtId="1" fontId="28" fillId="11" borderId="2" xfId="0" applyNumberFormat="1" applyFont="1" applyFill="1" applyBorder="1" applyAlignment="1">
      <alignment horizontal="center"/>
    </xf>
    <xf numFmtId="14" fontId="28" fillId="11" borderId="2" xfId="0" applyNumberFormat="1" applyFont="1" applyFill="1" applyBorder="1" applyAlignment="1">
      <alignment horizontal="center"/>
    </xf>
    <xf numFmtId="37" fontId="11" fillId="0" borderId="2" xfId="1" applyNumberFormat="1" applyFont="1" applyFill="1" applyBorder="1" applyAlignment="1">
      <alignment horizontal="center"/>
    </xf>
    <xf numFmtId="0" fontId="28" fillId="12" borderId="2" xfId="0" applyFont="1" applyFill="1" applyBorder="1" applyAlignment="1">
      <alignment horizontal="center"/>
    </xf>
    <xf numFmtId="0" fontId="28" fillId="12" borderId="9" xfId="0" applyFont="1" applyFill="1" applyBorder="1" applyAlignment="1">
      <alignment horizontal="center"/>
    </xf>
    <xf numFmtId="0" fontId="28" fillId="12" borderId="2" xfId="0" applyFont="1" applyFill="1" applyBorder="1" applyAlignment="1">
      <alignment horizontal="left"/>
    </xf>
    <xf numFmtId="0" fontId="48" fillId="12" borderId="2" xfId="0" applyFont="1" applyFill="1" applyBorder="1" applyAlignment="1">
      <alignment horizontal="center"/>
    </xf>
    <xf numFmtId="3" fontId="28" fillId="12" borderId="2" xfId="0" applyNumberFormat="1" applyFont="1" applyFill="1" applyBorder="1" applyAlignment="1">
      <alignment horizontal="center"/>
    </xf>
    <xf numFmtId="1" fontId="28" fillId="12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10" fontId="28" fillId="12" borderId="9" xfId="0" applyNumberFormat="1" applyFont="1" applyFill="1" applyBorder="1"/>
    <xf numFmtId="14" fontId="28" fillId="12" borderId="9" xfId="0" applyNumberFormat="1" applyFont="1" applyFill="1" applyBorder="1" applyAlignment="1">
      <alignment horizontal="center"/>
    </xf>
    <xf numFmtId="49" fontId="28" fillId="12" borderId="2" xfId="1" applyNumberFormat="1" applyFont="1" applyFill="1" applyBorder="1" applyAlignment="1">
      <alignment horizontal="center"/>
    </xf>
    <xf numFmtId="1" fontId="48" fillId="12" borderId="9" xfId="0" applyNumberFormat="1" applyFont="1" applyFill="1" applyBorder="1" applyAlignment="1">
      <alignment horizontal="center"/>
    </xf>
    <xf numFmtId="49" fontId="48" fillId="12" borderId="2" xfId="1" applyNumberFormat="1" applyFont="1" applyFill="1" applyBorder="1" applyAlignment="1">
      <alignment horizontal="center"/>
    </xf>
    <xf numFmtId="1" fontId="28" fillId="11" borderId="9" xfId="1" applyNumberFormat="1" applyFont="1" applyFill="1" applyBorder="1" applyAlignment="1">
      <alignment horizontal="center"/>
    </xf>
    <xf numFmtId="165" fontId="4" fillId="0" borderId="2" xfId="3" applyNumberFormat="1" applyFont="1" applyBorder="1" applyAlignment="1">
      <alignment horizontal="center"/>
    </xf>
    <xf numFmtId="165" fontId="6" fillId="0" borderId="2" xfId="3" applyNumberFormat="1" applyFont="1" applyBorder="1" applyAlignment="1">
      <alignment horizontal="center"/>
    </xf>
    <xf numFmtId="0" fontId="49" fillId="0" borderId="26" xfId="0" applyFont="1" applyBorder="1" applyAlignment="1">
      <alignment vertical="top" wrapText="1" readingOrder="1"/>
    </xf>
    <xf numFmtId="0" fontId="49" fillId="0" borderId="27" xfId="0" applyFont="1" applyBorder="1" applyAlignment="1">
      <alignment vertical="top" wrapText="1" readingOrder="1"/>
    </xf>
    <xf numFmtId="3" fontId="50" fillId="0" borderId="0" xfId="0" applyNumberFormat="1" applyFont="1" applyAlignment="1">
      <alignment vertical="top" wrapText="1"/>
    </xf>
    <xf numFmtId="0" fontId="51" fillId="0" borderId="27" xfId="0" applyFont="1" applyBorder="1" applyAlignment="1">
      <alignment vertical="top" wrapText="1" readingOrder="1"/>
    </xf>
    <xf numFmtId="0" fontId="50" fillId="0" borderId="0" xfId="0" applyFont="1" applyAlignment="1">
      <alignment vertical="top" wrapText="1"/>
    </xf>
    <xf numFmtId="0" fontId="49" fillId="0" borderId="0" xfId="0" applyFont="1" applyAlignment="1">
      <alignment vertical="top" wrapText="1" readingOrder="1"/>
    </xf>
    <xf numFmtId="0" fontId="51" fillId="0" borderId="0" xfId="0" applyFont="1" applyAlignment="1">
      <alignment vertical="top" wrapText="1" readingOrder="1"/>
    </xf>
    <xf numFmtId="0" fontId="30" fillId="11" borderId="2" xfId="0" applyFont="1" applyFill="1" applyBorder="1" applyAlignment="1">
      <alignment horizontal="center"/>
    </xf>
    <xf numFmtId="14" fontId="2" fillId="0" borderId="0" xfId="0" applyNumberFormat="1" applyFont="1"/>
    <xf numFmtId="0" fontId="28" fillId="2" borderId="9" xfId="0" applyFont="1" applyFill="1" applyBorder="1" applyAlignment="1">
      <alignment horizontal="center"/>
    </xf>
    <xf numFmtId="0" fontId="48" fillId="2" borderId="2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/>
    </xf>
    <xf numFmtId="3" fontId="28" fillId="8" borderId="0" xfId="0" applyNumberFormat="1" applyFont="1" applyFill="1" applyAlignment="1">
      <alignment horizontal="center"/>
    </xf>
    <xf numFmtId="3" fontId="30" fillId="8" borderId="2" xfId="0" applyNumberFormat="1" applyFont="1" applyFill="1" applyBorder="1" applyAlignment="1">
      <alignment horizontal="center"/>
    </xf>
    <xf numFmtId="3" fontId="28" fillId="8" borderId="2" xfId="0" applyNumberFormat="1" applyFont="1" applyFill="1" applyBorder="1" applyAlignment="1">
      <alignment horizontal="center"/>
    </xf>
    <xf numFmtId="3" fontId="28" fillId="0" borderId="9" xfId="0" applyNumberFormat="1" applyFont="1" applyBorder="1" applyAlignment="1">
      <alignment horizontal="center"/>
    </xf>
    <xf numFmtId="3" fontId="28" fillId="0" borderId="13" xfId="0" applyNumberFormat="1" applyFont="1" applyBorder="1" applyAlignment="1">
      <alignment horizontal="center"/>
    </xf>
    <xf numFmtId="3" fontId="28" fillId="0" borderId="2" xfId="0" applyNumberFormat="1" applyFont="1" applyBorder="1" applyAlignment="1">
      <alignment horizontal="center"/>
    </xf>
    <xf numFmtId="3" fontId="28" fillId="0" borderId="14" xfId="0" applyNumberFormat="1" applyFont="1" applyBorder="1" applyAlignment="1">
      <alignment horizontal="center"/>
    </xf>
    <xf numFmtId="3" fontId="28" fillId="0" borderId="15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14" fontId="52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53" fillId="0" borderId="0" xfId="0" applyFont="1" applyAlignment="1">
      <alignment horizontal="center"/>
    </xf>
  </cellXfs>
  <cellStyles count="4">
    <cellStyle name="Comma" xfId="3" builtinId="3"/>
    <cellStyle name="Excel Built-in Normal" xfId="2" xr:uid="{7A40E580-0F2C-4DA1-9D3E-1717235C471A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60960</xdr:colOff>
      <xdr:row>41</xdr:row>
      <xdr:rowOff>76200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946DB-4B4F-4B40-BCF4-2B6F34C1FA8C}"/>
            </a:ext>
          </a:extLst>
        </xdr:cNvPr>
        <xdr:cNvSpPr txBox="1"/>
      </xdr:nvSpPr>
      <xdr:spPr>
        <a:xfrm>
          <a:off x="1127760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</xdr:col>
      <xdr:colOff>548640</xdr:colOff>
      <xdr:row>2</xdr:row>
      <xdr:rowOff>45720</xdr:rowOff>
    </xdr:from>
    <xdr:to>
      <xdr:col>10</xdr:col>
      <xdr:colOff>733425</xdr:colOff>
      <xdr:row>5</xdr:row>
      <xdr:rowOff>0</xdr:rowOff>
    </xdr:to>
    <xdr:sp macro="" textlink="">
      <xdr:nvSpPr>
        <xdr:cNvPr id="4" name="WordArt 11">
          <a:extLst>
            <a:ext uri="{FF2B5EF4-FFF2-40B4-BE49-F238E27FC236}">
              <a16:creationId xmlns:a16="http://schemas.microsoft.com/office/drawing/2014/main" id="{A4582717-652F-4C34-9201-34A4DC43F0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15440" y="464820"/>
          <a:ext cx="4061460" cy="678180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85911"/>
            </a:avLst>
          </a:prstTxWarp>
        </a:bodyPr>
        <a:lstStyle/>
        <a:p>
          <a:pPr algn="ctr" rtl="0"/>
          <a:endParaRPr lang="en-US" sz="14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  <xdr:twoCellAnchor editAs="oneCell">
    <xdr:from>
      <xdr:col>5</xdr:col>
      <xdr:colOff>619125</xdr:colOff>
      <xdr:row>52</xdr:row>
      <xdr:rowOff>85725</xdr:rowOff>
    </xdr:from>
    <xdr:to>
      <xdr:col>6</xdr:col>
      <xdr:colOff>590550</xdr:colOff>
      <xdr:row>56</xdr:row>
      <xdr:rowOff>171450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F0A11331-C94B-4027-981D-F00A6156683D}"/>
            </a:ext>
          </a:extLst>
        </xdr:cNvPr>
        <xdr:cNvSpPr>
          <a:spLocks noChangeAspect="1" noChangeArrowheads="1"/>
        </xdr:cNvSpPr>
      </xdr:nvSpPr>
      <xdr:spPr bwMode="auto">
        <a:xfrm>
          <a:off x="2952750" y="11049000"/>
          <a:ext cx="5905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19050</xdr:colOff>
      <xdr:row>28</xdr:row>
      <xdr:rowOff>142875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7F32C51-C996-42EA-8B04-4AB5F9840D01}"/>
            </a:ext>
          </a:extLst>
        </xdr:cNvPr>
        <xdr:cNvSpPr txBox="1"/>
      </xdr:nvSpPr>
      <xdr:spPr>
        <a:xfrm>
          <a:off x="2971800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0</xdr:colOff>
      <xdr:row>25</xdr:row>
      <xdr:rowOff>0</xdr:rowOff>
    </xdr:from>
    <xdr:ext cx="45719" cy="4571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06BD625-D564-4E3D-A4B7-C6BAB1035571}"/>
            </a:ext>
          </a:extLst>
        </xdr:cNvPr>
        <xdr:cNvSpPr txBox="1"/>
      </xdr:nvSpPr>
      <xdr:spPr>
        <a:xfrm>
          <a:off x="12515850" y="2981325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twoCellAnchor editAs="oneCell">
    <xdr:from>
      <xdr:col>17</xdr:col>
      <xdr:colOff>180976</xdr:colOff>
      <xdr:row>9</xdr:row>
      <xdr:rowOff>171450</xdr:rowOff>
    </xdr:from>
    <xdr:to>
      <xdr:col>19</xdr:col>
      <xdr:colOff>504826</xdr:colOff>
      <xdr:row>16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FDCDF69-CCE2-4272-8E86-7DEA5D12B5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6" y="2390775"/>
          <a:ext cx="1352550" cy="1238250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17</xdr:col>
      <xdr:colOff>200025</xdr:colOff>
      <xdr:row>17</xdr:row>
      <xdr:rowOff>152400</xdr:rowOff>
    </xdr:from>
    <xdr:to>
      <xdr:col>19</xdr:col>
      <xdr:colOff>523875</xdr:colOff>
      <xdr:row>23</xdr:row>
      <xdr:rowOff>180975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41838CA-FC62-4DE0-931C-D69AFC6437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3971925"/>
          <a:ext cx="1352550" cy="1238250"/>
        </a:xfrm>
        <a:prstGeom prst="rect">
          <a:avLst/>
        </a:prstGeom>
        <a:solidFill>
          <a:srgbClr val="FF0066"/>
        </a:solidFill>
        <a:ln>
          <a:noFill/>
        </a:ln>
      </xdr:spPr>
    </xdr:pic>
    <xdr:clientData/>
  </xdr:twoCellAnchor>
  <xdr:twoCellAnchor editAs="oneCell">
    <xdr:from>
      <xdr:col>0</xdr:col>
      <xdr:colOff>0</xdr:colOff>
      <xdr:row>34</xdr:row>
      <xdr:rowOff>9525</xdr:rowOff>
    </xdr:from>
    <xdr:to>
      <xdr:col>0</xdr:col>
      <xdr:colOff>904875</xdr:colOff>
      <xdr:row>37</xdr:row>
      <xdr:rowOff>266700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D4A93DC-2AB2-447D-BF28-ACCEA2584C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24700"/>
          <a:ext cx="904875" cy="923925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2</xdr:col>
      <xdr:colOff>1</xdr:colOff>
      <xdr:row>34</xdr:row>
      <xdr:rowOff>0</xdr:rowOff>
    </xdr:from>
    <xdr:to>
      <xdr:col>2</xdr:col>
      <xdr:colOff>838201</xdr:colOff>
      <xdr:row>37</xdr:row>
      <xdr:rowOff>276225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AE32157-2EEC-470E-9BEC-49734A058AC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1" y="7115175"/>
          <a:ext cx="838200" cy="942975"/>
        </a:xfrm>
        <a:prstGeom prst="rect">
          <a:avLst/>
        </a:prstGeom>
        <a:solidFill>
          <a:srgbClr val="FF0066"/>
        </a:solidFill>
        <a:ln>
          <a:noFill/>
        </a:ln>
      </xdr:spPr>
    </xdr:pic>
    <xdr:clientData/>
  </xdr:twoCellAnchor>
  <xdr:twoCellAnchor editAs="oneCell">
    <xdr:from>
      <xdr:col>19</xdr:col>
      <xdr:colOff>95249</xdr:colOff>
      <xdr:row>34</xdr:row>
      <xdr:rowOff>0</xdr:rowOff>
    </xdr:from>
    <xdr:to>
      <xdr:col>19</xdr:col>
      <xdr:colOff>1000124</xdr:colOff>
      <xdr:row>38</xdr:row>
      <xdr:rowOff>28574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24C60F4-D8C7-4D90-A8A6-DE0480F26E3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49" y="7115175"/>
          <a:ext cx="904875" cy="981074"/>
        </a:xfrm>
        <a:prstGeom prst="rect">
          <a:avLst/>
        </a:prstGeom>
        <a:solidFill>
          <a:srgbClr val="FF0066"/>
        </a:solidFill>
        <a:ln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828675</xdr:colOff>
      <xdr:row>38</xdr:row>
      <xdr:rowOff>19050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23F64472-AAE0-4A0C-B30C-5D877D86624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7115175"/>
          <a:ext cx="828675" cy="971550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oneCellAnchor>
    <xdr:from>
      <xdr:col>6</xdr:col>
      <xdr:colOff>19050</xdr:colOff>
      <xdr:row>39</xdr:row>
      <xdr:rowOff>142875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CA5FCFA1-AD7D-476F-9300-5222D6ADFA42}"/>
            </a:ext>
          </a:extLst>
        </xdr:cNvPr>
        <xdr:cNvSpPr txBox="1"/>
      </xdr:nvSpPr>
      <xdr:spPr>
        <a:xfrm>
          <a:off x="2971800" y="625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60960</xdr:colOff>
      <xdr:row>30</xdr:row>
      <xdr:rowOff>76200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44284B4-BD4E-43FB-BA38-7B9ECBB24A11}"/>
            </a:ext>
          </a:extLst>
        </xdr:cNvPr>
        <xdr:cNvSpPr txBox="1"/>
      </xdr:nvSpPr>
      <xdr:spPr>
        <a:xfrm>
          <a:off x="1127760" y="890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60960</xdr:colOff>
      <xdr:row>30</xdr:row>
      <xdr:rowOff>76200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817C13A-1584-493F-82FD-B64BB781D238}"/>
            </a:ext>
          </a:extLst>
        </xdr:cNvPr>
        <xdr:cNvSpPr txBox="1"/>
      </xdr:nvSpPr>
      <xdr:spPr>
        <a:xfrm>
          <a:off x="5966460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60960</xdr:colOff>
      <xdr:row>30</xdr:row>
      <xdr:rowOff>76200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4DEFD4B-7B19-4C07-B8E3-C51747B2155A}"/>
            </a:ext>
          </a:extLst>
        </xdr:cNvPr>
        <xdr:cNvSpPr txBox="1"/>
      </xdr:nvSpPr>
      <xdr:spPr>
        <a:xfrm>
          <a:off x="5966460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60960</xdr:colOff>
      <xdr:row>30</xdr:row>
      <xdr:rowOff>76200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1FCFD53B-E136-4BB9-954B-D3A1261D40D6}"/>
            </a:ext>
          </a:extLst>
        </xdr:cNvPr>
        <xdr:cNvSpPr txBox="1"/>
      </xdr:nvSpPr>
      <xdr:spPr>
        <a:xfrm>
          <a:off x="5004435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</xdr:col>
      <xdr:colOff>548640</xdr:colOff>
      <xdr:row>2</xdr:row>
      <xdr:rowOff>45720</xdr:rowOff>
    </xdr:from>
    <xdr:to>
      <xdr:col>10</xdr:col>
      <xdr:colOff>733425</xdr:colOff>
      <xdr:row>5</xdr:row>
      <xdr:rowOff>0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3301D6B5-74BE-4264-8A8C-31B427B64F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15440" y="474345"/>
          <a:ext cx="4061460" cy="744855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85911"/>
            </a:avLst>
          </a:prstTxWarp>
        </a:bodyPr>
        <a:lstStyle/>
        <a:p>
          <a:pPr algn="ctr" rtl="0"/>
          <a:endParaRPr lang="en-US" sz="14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  <xdr:oneCellAnchor>
    <xdr:from>
      <xdr:col>6</xdr:col>
      <xdr:colOff>19050</xdr:colOff>
      <xdr:row>28</xdr:row>
      <xdr:rowOff>142875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3A0AD6F6-E2B0-4CF0-B1C3-69AD868ABB26}"/>
            </a:ext>
          </a:extLst>
        </xdr:cNvPr>
        <xdr:cNvSpPr txBox="1"/>
      </xdr:nvSpPr>
      <xdr:spPr>
        <a:xfrm>
          <a:off x="2971800" y="625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200025</xdr:colOff>
      <xdr:row>17</xdr:row>
      <xdr:rowOff>152400</xdr:rowOff>
    </xdr:from>
    <xdr:ext cx="1352550" cy="1238250"/>
    <xdr:pic>
      <xdr:nvPicPr>
        <xdr:cNvPr id="37" name="Picture 36">
          <a:extLst>
            <a:ext uri="{FF2B5EF4-FFF2-40B4-BE49-F238E27FC236}">
              <a16:creationId xmlns:a16="http://schemas.microsoft.com/office/drawing/2014/main" id="{F3271093-7C9E-4D59-A041-DA48E226A8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3971925"/>
          <a:ext cx="1352550" cy="1238250"/>
        </a:xfrm>
        <a:prstGeom prst="rect">
          <a:avLst/>
        </a:prstGeom>
        <a:solidFill>
          <a:srgbClr val="FF0066"/>
        </a:solidFill>
        <a:ln>
          <a:noFill/>
        </a:ln>
      </xdr:spPr>
    </xdr:pic>
    <xdr:clientData/>
  </xdr:oneCellAnchor>
  <xdr:oneCellAnchor>
    <xdr:from>
      <xdr:col>16</xdr:col>
      <xdr:colOff>60960</xdr:colOff>
      <xdr:row>30</xdr:row>
      <xdr:rowOff>76200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F181F921-BABB-471D-9BC6-004833DD0067}"/>
            </a:ext>
          </a:extLst>
        </xdr:cNvPr>
        <xdr:cNvSpPr txBox="1"/>
      </xdr:nvSpPr>
      <xdr:spPr>
        <a:xfrm>
          <a:off x="5966460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60960</xdr:colOff>
      <xdr:row>30</xdr:row>
      <xdr:rowOff>76200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498F17DA-5265-4B59-AAEA-8D95B9FBE1A6}"/>
            </a:ext>
          </a:extLst>
        </xdr:cNvPr>
        <xdr:cNvSpPr txBox="1"/>
      </xdr:nvSpPr>
      <xdr:spPr>
        <a:xfrm>
          <a:off x="5004435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60960</xdr:colOff>
      <xdr:row>30</xdr:row>
      <xdr:rowOff>76200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3DBED6D5-646B-4309-92BF-D3FA89AA5005}"/>
            </a:ext>
          </a:extLst>
        </xdr:cNvPr>
        <xdr:cNvSpPr txBox="1"/>
      </xdr:nvSpPr>
      <xdr:spPr>
        <a:xfrm>
          <a:off x="6576060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60960</xdr:colOff>
      <xdr:row>30</xdr:row>
      <xdr:rowOff>76200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5B4082CB-D79C-462E-918B-A19815233D7F}"/>
            </a:ext>
          </a:extLst>
        </xdr:cNvPr>
        <xdr:cNvSpPr txBox="1"/>
      </xdr:nvSpPr>
      <xdr:spPr>
        <a:xfrm>
          <a:off x="5004435" y="655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17</xdr:col>
      <xdr:colOff>123825</xdr:colOff>
      <xdr:row>17</xdr:row>
      <xdr:rowOff>114300</xdr:rowOff>
    </xdr:from>
    <xdr:to>
      <xdr:col>19</xdr:col>
      <xdr:colOff>612525</xdr:colOff>
      <xdr:row>23</xdr:row>
      <xdr:rowOff>190500</xdr:rowOff>
    </xdr:to>
    <xdr:pic>
      <xdr:nvPicPr>
        <xdr:cNvPr id="49" name="Picture 48" descr="See the source image">
          <a:extLst>
            <a:ext uri="{FF2B5EF4-FFF2-40B4-BE49-F238E27FC236}">
              <a16:creationId xmlns:a16="http://schemas.microsoft.com/office/drawing/2014/main" id="{EBE67C54-095E-4DA4-90DC-D9908EC46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3990975"/>
          <a:ext cx="151740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34</xdr:row>
      <xdr:rowOff>1</xdr:rowOff>
    </xdr:from>
    <xdr:to>
      <xdr:col>1</xdr:col>
      <xdr:colOff>91440</xdr:colOff>
      <xdr:row>37</xdr:row>
      <xdr:rowOff>266700</xdr:rowOff>
    </xdr:to>
    <xdr:pic>
      <xdr:nvPicPr>
        <xdr:cNvPr id="51" name="Picture 50" descr="See the source image">
          <a:extLst>
            <a:ext uri="{FF2B5EF4-FFF2-40B4-BE49-F238E27FC236}">
              <a16:creationId xmlns:a16="http://schemas.microsoft.com/office/drawing/2014/main" id="{675EE443-5EEC-43CB-9E2E-EEBA36665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4" y="7172326"/>
          <a:ext cx="1000125" cy="933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85727</xdr:colOff>
      <xdr:row>34</xdr:row>
      <xdr:rowOff>0</xdr:rowOff>
    </xdr:from>
    <xdr:to>
      <xdr:col>2</xdr:col>
      <xdr:colOff>866775</xdr:colOff>
      <xdr:row>38</xdr:row>
      <xdr:rowOff>0</xdr:rowOff>
    </xdr:to>
    <xdr:pic>
      <xdr:nvPicPr>
        <xdr:cNvPr id="52" name="Picture 51" descr="See the source image">
          <a:extLst>
            <a:ext uri="{FF2B5EF4-FFF2-40B4-BE49-F238E27FC236}">
              <a16:creationId xmlns:a16="http://schemas.microsoft.com/office/drawing/2014/main" id="{78019FD8-1B03-4ECA-9AC5-EDC832508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7162800"/>
          <a:ext cx="923923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123825</xdr:colOff>
      <xdr:row>33</xdr:row>
      <xdr:rowOff>180975</xdr:rowOff>
    </xdr:from>
    <xdr:to>
      <xdr:col>4</xdr:col>
      <xdr:colOff>857248</xdr:colOff>
      <xdr:row>38</xdr:row>
      <xdr:rowOff>19050</xdr:rowOff>
    </xdr:to>
    <xdr:pic>
      <xdr:nvPicPr>
        <xdr:cNvPr id="53" name="Picture 52" descr="See the source image">
          <a:extLst>
            <a:ext uri="{FF2B5EF4-FFF2-40B4-BE49-F238E27FC236}">
              <a16:creationId xmlns:a16="http://schemas.microsoft.com/office/drawing/2014/main" id="{5B8A8F5E-E390-4A20-9324-7BAD84C0D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7153275"/>
          <a:ext cx="885823" cy="981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85725</xdr:colOff>
      <xdr:row>33</xdr:row>
      <xdr:rowOff>161925</xdr:rowOff>
    </xdr:from>
    <xdr:to>
      <xdr:col>19</xdr:col>
      <xdr:colOff>1000122</xdr:colOff>
      <xdr:row>38</xdr:row>
      <xdr:rowOff>28575</xdr:rowOff>
    </xdr:to>
    <xdr:pic>
      <xdr:nvPicPr>
        <xdr:cNvPr id="65" name="Picture 64" descr="See the source image">
          <a:extLst>
            <a:ext uri="{FF2B5EF4-FFF2-40B4-BE49-F238E27FC236}">
              <a16:creationId xmlns:a16="http://schemas.microsoft.com/office/drawing/2014/main" id="{43FCDA3D-9E59-494C-B09F-C7EAD22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7143750"/>
          <a:ext cx="914397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142876</xdr:colOff>
      <xdr:row>7</xdr:row>
      <xdr:rowOff>194996</xdr:rowOff>
    </xdr:from>
    <xdr:to>
      <xdr:col>19</xdr:col>
      <xdr:colOff>981075</xdr:colOff>
      <xdr:row>16</xdr:row>
      <xdr:rowOff>104555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6766895-BF8D-5409-CD1C-E5FB0087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20126" y="2061896"/>
          <a:ext cx="1866899" cy="1709784"/>
        </a:xfrm>
        <a:prstGeom prst="rect">
          <a:avLst/>
        </a:prstGeom>
      </xdr:spPr>
    </xdr:pic>
    <xdr:clientData/>
  </xdr:twoCellAnchor>
  <xdr:twoCellAnchor editAs="oneCell">
    <xdr:from>
      <xdr:col>17</xdr:col>
      <xdr:colOff>123825</xdr:colOff>
      <xdr:row>17</xdr:row>
      <xdr:rowOff>123825</xdr:rowOff>
    </xdr:from>
    <xdr:to>
      <xdr:col>19</xdr:col>
      <xdr:colOff>962024</xdr:colOff>
      <xdr:row>25</xdr:row>
      <xdr:rowOff>204834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DC1A08F-1F2D-4E6D-B492-BCDDD5C7F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01075" y="3990975"/>
          <a:ext cx="1866899" cy="17097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19051</xdr:rowOff>
    </xdr:from>
    <xdr:to>
      <xdr:col>1</xdr:col>
      <xdr:colOff>91489</xdr:colOff>
      <xdr:row>38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366E63-6E64-4496-92C0-82ADB4695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81025" y="7172326"/>
          <a:ext cx="1000174" cy="933449"/>
        </a:xfrm>
        <a:prstGeom prst="rect">
          <a:avLst/>
        </a:prstGeom>
      </xdr:spPr>
    </xdr:pic>
    <xdr:clientData/>
  </xdr:twoCellAnchor>
  <xdr:twoCellAnchor editAs="oneCell">
    <xdr:from>
      <xdr:col>1</xdr:col>
      <xdr:colOff>85727</xdr:colOff>
      <xdr:row>34</xdr:row>
      <xdr:rowOff>9525</xdr:rowOff>
    </xdr:from>
    <xdr:to>
      <xdr:col>3</xdr:col>
      <xdr:colOff>76252</xdr:colOff>
      <xdr:row>37</xdr:row>
      <xdr:rowOff>276224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29CD6B6-442B-45F7-98C3-01F9CE39B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19252" y="7162800"/>
          <a:ext cx="1019225" cy="933449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34</xdr:row>
      <xdr:rowOff>0</xdr:rowOff>
    </xdr:from>
    <xdr:to>
      <xdr:col>5</xdr:col>
      <xdr:colOff>57200</xdr:colOff>
      <xdr:row>37</xdr:row>
      <xdr:rowOff>266699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2C5FC15-8D4D-493D-8370-53907CECD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00325" y="7153275"/>
          <a:ext cx="1019225" cy="933449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33</xdr:row>
      <xdr:rowOff>180976</xdr:rowOff>
    </xdr:from>
    <xdr:to>
      <xdr:col>7</xdr:col>
      <xdr:colOff>104775</xdr:colOff>
      <xdr:row>38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B2947C5-ACBF-4181-A11B-C66CA2EA4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752850" y="7191376"/>
          <a:ext cx="962025" cy="962024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9</xdr:col>
      <xdr:colOff>19100</xdr:colOff>
      <xdr:row>37</xdr:row>
      <xdr:rowOff>266699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372E59E-72C0-4710-BEFB-85AFEBDD9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867275" y="7153275"/>
          <a:ext cx="1019225" cy="933449"/>
        </a:xfrm>
        <a:prstGeom prst="rect">
          <a:avLst/>
        </a:prstGeom>
      </xdr:spPr>
    </xdr:pic>
    <xdr:clientData/>
  </xdr:twoCellAnchor>
  <xdr:twoCellAnchor editAs="oneCell">
    <xdr:from>
      <xdr:col>9</xdr:col>
      <xdr:colOff>57149</xdr:colOff>
      <xdr:row>33</xdr:row>
      <xdr:rowOff>180975</xdr:rowOff>
    </xdr:from>
    <xdr:to>
      <xdr:col>11</xdr:col>
      <xdr:colOff>95249</xdr:colOff>
      <xdr:row>37</xdr:row>
      <xdr:rowOff>257174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EBFC641-7109-4C74-A358-59C49F02F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819774" y="7191375"/>
          <a:ext cx="1000125" cy="933449"/>
        </a:xfrm>
        <a:prstGeom prst="rect">
          <a:avLst/>
        </a:prstGeom>
      </xdr:spPr>
    </xdr:pic>
    <xdr:clientData/>
  </xdr:twoCellAnchor>
  <xdr:twoCellAnchor editAs="oneCell">
    <xdr:from>
      <xdr:col>11</xdr:col>
      <xdr:colOff>133349</xdr:colOff>
      <xdr:row>33</xdr:row>
      <xdr:rowOff>180975</xdr:rowOff>
    </xdr:from>
    <xdr:to>
      <xdr:col>14</xdr:col>
      <xdr:colOff>85724</xdr:colOff>
      <xdr:row>37</xdr:row>
      <xdr:rowOff>257174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BD79AF0-8E5E-4D4D-9B7F-51B7A744C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62774" y="7143750"/>
          <a:ext cx="923925" cy="933449"/>
        </a:xfrm>
        <a:prstGeom prst="rect">
          <a:avLst/>
        </a:prstGeom>
      </xdr:spPr>
    </xdr:pic>
    <xdr:clientData/>
  </xdr:twoCellAnchor>
  <xdr:twoCellAnchor editAs="oneCell">
    <xdr:from>
      <xdr:col>18</xdr:col>
      <xdr:colOff>76200</xdr:colOff>
      <xdr:row>33</xdr:row>
      <xdr:rowOff>180975</xdr:rowOff>
    </xdr:from>
    <xdr:to>
      <xdr:col>19</xdr:col>
      <xdr:colOff>990599</xdr:colOff>
      <xdr:row>37</xdr:row>
      <xdr:rowOff>257174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676164E-B914-4917-8207-24E36E87C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982200" y="7191375"/>
          <a:ext cx="1028699" cy="933449"/>
        </a:xfrm>
        <a:prstGeom prst="rect">
          <a:avLst/>
        </a:prstGeom>
      </xdr:spPr>
    </xdr:pic>
    <xdr:clientData/>
  </xdr:twoCellAnchor>
  <xdr:twoCellAnchor editAs="oneCell">
    <xdr:from>
      <xdr:col>16</xdr:col>
      <xdr:colOff>66675</xdr:colOff>
      <xdr:row>34</xdr:row>
      <xdr:rowOff>0</xdr:rowOff>
    </xdr:from>
    <xdr:to>
      <xdr:col>18</xdr:col>
      <xdr:colOff>47625</xdr:colOff>
      <xdr:row>37</xdr:row>
      <xdr:rowOff>266699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B9A0ABB-DC1B-4D62-A5B8-E8183A882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877300" y="7200900"/>
          <a:ext cx="1076325" cy="933449"/>
        </a:xfrm>
        <a:prstGeom prst="rect">
          <a:avLst/>
        </a:prstGeom>
      </xdr:spPr>
    </xdr:pic>
    <xdr:clientData/>
  </xdr:twoCellAnchor>
  <xdr:twoCellAnchor editAs="oneCell">
    <xdr:from>
      <xdr:col>14</xdr:col>
      <xdr:colOff>123825</xdr:colOff>
      <xdr:row>33</xdr:row>
      <xdr:rowOff>180975</xdr:rowOff>
    </xdr:from>
    <xdr:to>
      <xdr:col>16</xdr:col>
      <xdr:colOff>28575</xdr:colOff>
      <xdr:row>37</xdr:row>
      <xdr:rowOff>257174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9E46463-D68F-44B9-A464-BD1871B0E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820025" y="7191375"/>
          <a:ext cx="1019175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789CF-D80D-4BF2-8243-8C2BF06CB6F8}">
  <dimension ref="A1:W49"/>
  <sheetViews>
    <sheetView tabSelected="1" topLeftCell="A25" zoomScaleNormal="100" workbookViewId="0">
      <selection sqref="A1:T38"/>
    </sheetView>
  </sheetViews>
  <sheetFormatPr defaultColWidth="9.109375" defaultRowHeight="14.4" x14ac:dyDescent="0.3"/>
  <cols>
    <col min="1" max="1" width="13.88671875" customWidth="1"/>
    <col min="2" max="2" width="2.109375" customWidth="1"/>
    <col min="3" max="3" width="13.33203125" customWidth="1"/>
    <col min="4" max="4" width="2.33203125" customWidth="1"/>
    <col min="5" max="5" width="14" customWidth="1"/>
    <col min="6" max="6" width="1.6640625" customWidth="1"/>
    <col min="7" max="7" width="12.6640625" style="5" customWidth="1"/>
    <col min="8" max="8" width="2.33203125" style="5" customWidth="1"/>
    <col min="9" max="9" width="15" customWidth="1"/>
    <col min="10" max="10" width="2.33203125" customWidth="1"/>
    <col min="11" max="11" width="12.109375" style="4" customWidth="1"/>
    <col min="12" max="12" width="2.33203125" customWidth="1"/>
    <col min="13" max="13" width="12.33203125" customWidth="1"/>
    <col min="14" max="14" width="9.109375" hidden="1" customWidth="1"/>
    <col min="15" max="15" width="2.6640625" customWidth="1"/>
    <col min="16" max="16" width="14" style="5" customWidth="1"/>
    <col min="17" max="17" width="2.6640625" customWidth="1"/>
    <col min="18" max="18" width="13.6640625" customWidth="1"/>
    <col min="19" max="19" width="1.6640625" customWidth="1"/>
    <col min="20" max="20" width="15" customWidth="1"/>
    <col min="21" max="21" width="17.33203125" customWidth="1"/>
  </cols>
  <sheetData>
    <row r="1" spans="1:23" s="8" customFormat="1" ht="21" x14ac:dyDescent="0.4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</row>
    <row r="2" spans="1:23" s="8" customFormat="1" ht="18.149999999999999" customHeight="1" x14ac:dyDescent="0.4">
      <c r="A2" s="387" t="s">
        <v>594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</row>
    <row r="3" spans="1:23" s="8" customFormat="1" ht="18.149999999999999" customHeight="1" x14ac:dyDescent="0.4">
      <c r="A3" s="388" t="s">
        <v>593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</row>
    <row r="4" spans="1:23" s="8" customFormat="1" ht="18.149999999999999" customHeight="1" x14ac:dyDescent="0.4">
      <c r="A4" s="388" t="s">
        <v>574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</row>
    <row r="5" spans="1:23" ht="30.6" x14ac:dyDescent="0.55000000000000004">
      <c r="A5" s="389" t="s">
        <v>576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</row>
    <row r="6" spans="1:23" ht="30.6" x14ac:dyDescent="0.55000000000000004">
      <c r="A6" s="390" t="s">
        <v>577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</row>
    <row r="7" spans="1:23" ht="15.6" x14ac:dyDescent="0.3">
      <c r="A7" s="2"/>
      <c r="B7" s="2"/>
      <c r="C7" s="2"/>
      <c r="D7" s="2"/>
      <c r="E7" s="2"/>
      <c r="F7" s="2"/>
      <c r="G7" s="3"/>
      <c r="H7" s="3"/>
      <c r="I7" s="2"/>
      <c r="J7" s="2"/>
      <c r="K7" s="10"/>
      <c r="L7" s="2"/>
      <c r="M7" s="11"/>
      <c r="N7" s="2"/>
      <c r="O7" s="2"/>
    </row>
    <row r="8" spans="1:23" ht="15.75" customHeight="1" x14ac:dyDescent="0.3">
      <c r="A8" s="2"/>
      <c r="B8" s="2"/>
      <c r="C8" s="2"/>
      <c r="D8" s="2"/>
      <c r="E8" s="2"/>
      <c r="F8" s="2"/>
      <c r="G8" s="3"/>
      <c r="H8" s="3"/>
      <c r="I8" s="12" t="s">
        <v>1</v>
      </c>
      <c r="J8" s="13"/>
      <c r="K8" s="14" t="s">
        <v>2</v>
      </c>
      <c r="L8" s="13"/>
      <c r="M8" s="15" t="s">
        <v>1</v>
      </c>
      <c r="N8" s="1"/>
      <c r="O8" s="1"/>
      <c r="P8" s="376" t="s">
        <v>3</v>
      </c>
    </row>
    <row r="9" spans="1:23" ht="15.6" x14ac:dyDescent="0.3">
      <c r="A9" s="16" t="s">
        <v>4</v>
      </c>
      <c r="B9" s="13"/>
      <c r="C9" s="16" t="s">
        <v>5</v>
      </c>
      <c r="D9" s="13"/>
      <c r="E9" s="16" t="s">
        <v>6</v>
      </c>
      <c r="F9" s="13"/>
      <c r="G9" s="16" t="s">
        <v>7</v>
      </c>
      <c r="H9" s="6"/>
      <c r="I9" s="17" t="s">
        <v>8</v>
      </c>
      <c r="J9" s="18"/>
      <c r="K9" s="19" t="s">
        <v>6</v>
      </c>
      <c r="L9" s="18"/>
      <c r="M9" s="17" t="s">
        <v>9</v>
      </c>
      <c r="N9" s="1"/>
      <c r="O9" s="1"/>
      <c r="P9" s="377"/>
      <c r="W9" s="3"/>
    </row>
    <row r="10" spans="1:23" ht="15.6" x14ac:dyDescent="0.3">
      <c r="M10" s="373">
        <v>45112</v>
      </c>
      <c r="W10" s="3"/>
    </row>
    <row r="11" spans="1:23" ht="15.6" x14ac:dyDescent="0.3">
      <c r="A11" s="20" t="s">
        <v>10</v>
      </c>
      <c r="B11" s="2"/>
      <c r="C11" s="20">
        <v>47</v>
      </c>
      <c r="D11" s="2"/>
      <c r="E11" s="21">
        <v>3762</v>
      </c>
      <c r="F11" s="2"/>
      <c r="G11" s="22">
        <v>12</v>
      </c>
      <c r="H11" s="23"/>
      <c r="I11" s="21">
        <v>3185</v>
      </c>
      <c r="J11" s="3"/>
      <c r="K11" s="24">
        <f t="shared" ref="K11:K21" si="0">SUM(I11/E11)</f>
        <v>0.84662413609782028</v>
      </c>
      <c r="L11" s="3"/>
      <c r="M11" s="363">
        <v>3369</v>
      </c>
      <c r="N11" s="2"/>
      <c r="O11" s="2"/>
      <c r="P11" s="21">
        <f>I11-M11</f>
        <v>-184</v>
      </c>
      <c r="U11" s="213"/>
    </row>
    <row r="12" spans="1:23" ht="15.6" x14ac:dyDescent="0.3">
      <c r="A12" s="20" t="s">
        <v>11</v>
      </c>
      <c r="B12" s="2"/>
      <c r="C12" s="20">
        <v>71</v>
      </c>
      <c r="D12" s="2"/>
      <c r="E12" s="21">
        <v>3890</v>
      </c>
      <c r="F12" s="2"/>
      <c r="G12" s="26">
        <v>8</v>
      </c>
      <c r="H12" s="27"/>
      <c r="I12" s="22">
        <v>3200</v>
      </c>
      <c r="J12" s="3"/>
      <c r="K12" s="24">
        <f t="shared" si="0"/>
        <v>0.82262210796915169</v>
      </c>
      <c r="L12" s="3"/>
      <c r="M12" s="363">
        <v>3366</v>
      </c>
      <c r="N12" s="2"/>
      <c r="O12" s="2"/>
      <c r="P12" s="21">
        <f t="shared" ref="P12:P22" si="1">I12-M12</f>
        <v>-166</v>
      </c>
      <c r="U12" s="213"/>
      <c r="W12" s="25"/>
    </row>
    <row r="13" spans="1:23" ht="15.6" x14ac:dyDescent="0.3">
      <c r="A13" s="28" t="s">
        <v>12</v>
      </c>
      <c r="B13" s="29"/>
      <c r="C13" s="28">
        <v>46</v>
      </c>
      <c r="D13" s="29"/>
      <c r="E13" s="22">
        <v>3882</v>
      </c>
      <c r="F13" s="29"/>
      <c r="G13" s="30">
        <v>16</v>
      </c>
      <c r="H13" s="31"/>
      <c r="I13" s="22">
        <v>3334</v>
      </c>
      <c r="J13" s="25"/>
      <c r="K13" s="24">
        <f t="shared" si="0"/>
        <v>0.85883565172591447</v>
      </c>
      <c r="L13" s="25"/>
      <c r="M13" s="363">
        <v>3479</v>
      </c>
      <c r="N13" s="29"/>
      <c r="O13" s="29"/>
      <c r="P13" s="21">
        <f t="shared" si="1"/>
        <v>-145</v>
      </c>
      <c r="U13" s="213"/>
    </row>
    <row r="14" spans="1:23" ht="15.6" x14ac:dyDescent="0.3">
      <c r="A14" s="20" t="s">
        <v>13</v>
      </c>
      <c r="B14" s="2"/>
      <c r="C14" s="20">
        <v>7</v>
      </c>
      <c r="D14" s="2"/>
      <c r="E14" s="21">
        <v>579</v>
      </c>
      <c r="F14" s="2"/>
      <c r="G14" s="21">
        <v>2</v>
      </c>
      <c r="H14" s="32"/>
      <c r="I14" s="21">
        <v>455</v>
      </c>
      <c r="J14" s="3"/>
      <c r="K14" s="24">
        <f t="shared" si="0"/>
        <v>0.78583765112262527</v>
      </c>
      <c r="L14" s="3"/>
      <c r="M14" s="363">
        <v>480</v>
      </c>
      <c r="N14" s="2"/>
      <c r="O14" s="2"/>
      <c r="P14" s="21">
        <f t="shared" si="1"/>
        <v>-25</v>
      </c>
      <c r="U14" s="213"/>
    </row>
    <row r="15" spans="1:23" ht="15.6" x14ac:dyDescent="0.3">
      <c r="A15" s="20" t="s">
        <v>14</v>
      </c>
      <c r="B15" s="2"/>
      <c r="C15" s="20">
        <v>7</v>
      </c>
      <c r="D15" s="2"/>
      <c r="E15" s="21">
        <v>522</v>
      </c>
      <c r="F15" s="2"/>
      <c r="G15" s="21">
        <v>2</v>
      </c>
      <c r="H15" s="32"/>
      <c r="I15" s="21">
        <v>328</v>
      </c>
      <c r="J15" s="3"/>
      <c r="K15" s="24">
        <f t="shared" si="0"/>
        <v>0.62835249042145591</v>
      </c>
      <c r="L15" s="3"/>
      <c r="M15" s="363">
        <v>430</v>
      </c>
      <c r="N15" s="2"/>
      <c r="O15" s="2"/>
      <c r="P15" s="21">
        <f t="shared" si="1"/>
        <v>-102</v>
      </c>
      <c r="U15" s="213"/>
    </row>
    <row r="16" spans="1:23" ht="15.6" x14ac:dyDescent="0.3">
      <c r="A16" s="28" t="s">
        <v>15</v>
      </c>
      <c r="B16" s="29"/>
      <c r="C16" s="28">
        <v>61</v>
      </c>
      <c r="D16" s="29"/>
      <c r="E16" s="22">
        <v>5031</v>
      </c>
      <c r="F16" s="29"/>
      <c r="G16" s="22">
        <v>33</v>
      </c>
      <c r="H16" s="23"/>
      <c r="I16" s="22">
        <v>4279</v>
      </c>
      <c r="J16" s="25"/>
      <c r="K16" s="24">
        <f t="shared" si="0"/>
        <v>0.85052673424766445</v>
      </c>
      <c r="L16" s="25"/>
      <c r="M16" s="363">
        <v>4461</v>
      </c>
      <c r="N16" s="29"/>
      <c r="O16" s="29"/>
      <c r="P16" s="21">
        <f t="shared" si="1"/>
        <v>-182</v>
      </c>
      <c r="U16" s="213"/>
    </row>
    <row r="17" spans="1:23" ht="15.6" x14ac:dyDescent="0.3">
      <c r="A17" s="20" t="s">
        <v>16</v>
      </c>
      <c r="B17" s="2"/>
      <c r="C17" s="20">
        <v>53</v>
      </c>
      <c r="D17" s="2"/>
      <c r="E17" s="21">
        <v>2955</v>
      </c>
      <c r="F17" s="2"/>
      <c r="G17" s="26">
        <v>9</v>
      </c>
      <c r="H17" s="27"/>
      <c r="I17" s="21">
        <v>2435</v>
      </c>
      <c r="J17" s="3"/>
      <c r="K17" s="134">
        <f t="shared" si="0"/>
        <v>0.82402707275803722</v>
      </c>
      <c r="L17" s="3"/>
      <c r="M17" s="363">
        <v>2589</v>
      </c>
      <c r="N17" s="2"/>
      <c r="O17" s="2"/>
      <c r="P17" s="21">
        <f t="shared" si="1"/>
        <v>-154</v>
      </c>
      <c r="U17" s="213"/>
      <c r="W17" s="25"/>
    </row>
    <row r="18" spans="1:23" s="33" customFormat="1" ht="15.6" x14ac:dyDescent="0.3">
      <c r="A18" s="28" t="s">
        <v>17</v>
      </c>
      <c r="B18" s="29"/>
      <c r="C18" s="28">
        <v>19</v>
      </c>
      <c r="D18" s="29"/>
      <c r="E18" s="22">
        <v>1185</v>
      </c>
      <c r="F18" s="29"/>
      <c r="G18" s="22">
        <v>3</v>
      </c>
      <c r="H18" s="23"/>
      <c r="I18" s="349">
        <v>1046</v>
      </c>
      <c r="J18" s="25"/>
      <c r="K18" s="134">
        <f t="shared" si="0"/>
        <v>0.88270042194092824</v>
      </c>
      <c r="L18" s="25"/>
      <c r="M18" s="363">
        <v>1098</v>
      </c>
      <c r="N18" s="29"/>
      <c r="O18" s="29"/>
      <c r="P18" s="21">
        <f t="shared" si="1"/>
        <v>-52</v>
      </c>
      <c r="U18" s="213"/>
    </row>
    <row r="19" spans="1:23" ht="15.6" x14ac:dyDescent="0.3">
      <c r="A19" s="20" t="s">
        <v>18</v>
      </c>
      <c r="B19" s="2"/>
      <c r="C19" s="20">
        <v>46</v>
      </c>
      <c r="D19" s="2"/>
      <c r="E19" s="21">
        <v>3348</v>
      </c>
      <c r="F19" s="2"/>
      <c r="G19" s="26">
        <v>7</v>
      </c>
      <c r="H19" s="27"/>
      <c r="I19" s="21">
        <v>2745</v>
      </c>
      <c r="J19" s="3"/>
      <c r="K19" s="24">
        <f t="shared" si="0"/>
        <v>0.81989247311827962</v>
      </c>
      <c r="L19" s="3"/>
      <c r="M19" s="363">
        <v>2936</v>
      </c>
      <c r="N19" s="29"/>
      <c r="O19" s="29"/>
      <c r="P19" s="21">
        <f t="shared" si="1"/>
        <v>-191</v>
      </c>
      <c r="U19" s="213"/>
    </row>
    <row r="20" spans="1:23" ht="15.6" x14ac:dyDescent="0.3">
      <c r="A20" s="28" t="s">
        <v>19</v>
      </c>
      <c r="B20" s="29"/>
      <c r="C20" s="28">
        <v>42</v>
      </c>
      <c r="D20" s="29"/>
      <c r="E20" s="22">
        <v>3812</v>
      </c>
      <c r="F20" s="29"/>
      <c r="G20" s="30">
        <v>35</v>
      </c>
      <c r="H20" s="31"/>
      <c r="I20" s="22">
        <v>3114</v>
      </c>
      <c r="J20" s="25"/>
      <c r="K20" s="24">
        <f t="shared" si="0"/>
        <v>0.81689401888772295</v>
      </c>
      <c r="L20" s="25"/>
      <c r="M20" s="363">
        <v>3214</v>
      </c>
      <c r="N20" s="2"/>
      <c r="O20" s="2"/>
      <c r="P20" s="21">
        <f t="shared" si="1"/>
        <v>-100</v>
      </c>
      <c r="U20" s="213"/>
    </row>
    <row r="21" spans="1:23" ht="15.6" x14ac:dyDescent="0.3">
      <c r="A21" s="28" t="s">
        <v>20</v>
      </c>
      <c r="B21" s="29"/>
      <c r="C21" s="28">
        <v>1</v>
      </c>
      <c r="D21" s="29"/>
      <c r="E21" s="22">
        <v>332</v>
      </c>
      <c r="F21" s="29"/>
      <c r="G21" s="30">
        <v>0</v>
      </c>
      <c r="H21" s="31"/>
      <c r="I21" s="22">
        <v>271</v>
      </c>
      <c r="J21" s="25"/>
      <c r="K21" s="24">
        <f t="shared" si="0"/>
        <v>0.8162650602409639</v>
      </c>
      <c r="L21" s="25"/>
      <c r="M21" s="363">
        <v>242</v>
      </c>
      <c r="N21" s="2"/>
      <c r="O21" s="2"/>
      <c r="P21" s="21">
        <f t="shared" si="1"/>
        <v>29</v>
      </c>
      <c r="U21" s="213"/>
    </row>
    <row r="22" spans="1:23" ht="15.6" x14ac:dyDescent="0.3">
      <c r="A22" s="1" t="s">
        <v>21</v>
      </c>
      <c r="B22" s="1"/>
      <c r="C22" s="34">
        <f>SUM(C11:C21)</f>
        <v>400</v>
      </c>
      <c r="D22" s="1"/>
      <c r="E22" s="35">
        <f>SUM(E11:E21)</f>
        <v>29298</v>
      </c>
      <c r="F22" s="1"/>
      <c r="G22" s="35">
        <f>SUM(G11:G21)</f>
        <v>127</v>
      </c>
      <c r="H22" s="36"/>
      <c r="I22" s="35">
        <f>SUM(I11:I21)</f>
        <v>24392</v>
      </c>
      <c r="J22" s="1"/>
      <c r="K22" s="37">
        <f>SUM(I22/E22)*1</f>
        <v>0.8325482968120691</v>
      </c>
      <c r="L22" s="1"/>
      <c r="M22" s="364">
        <f>SUM(M11:M21)</f>
        <v>25664</v>
      </c>
      <c r="N22" s="1"/>
      <c r="O22" s="1"/>
      <c r="P22" s="35">
        <f t="shared" si="1"/>
        <v>-1272</v>
      </c>
      <c r="U22" s="213"/>
    </row>
    <row r="23" spans="1:23" ht="16.2" thickBot="1" x14ac:dyDescent="0.35">
      <c r="A23" s="2"/>
      <c r="B23" s="2"/>
      <c r="C23" s="2"/>
      <c r="D23" s="2"/>
      <c r="E23" s="2"/>
      <c r="F23" s="2"/>
      <c r="G23" s="3"/>
      <c r="H23" s="3"/>
      <c r="I23" s="2"/>
      <c r="J23" s="2"/>
      <c r="K23" s="10"/>
      <c r="L23" s="2"/>
      <c r="M23" s="2"/>
      <c r="N23" s="2"/>
      <c r="O23" s="2"/>
    </row>
    <row r="24" spans="1:23" ht="16.2" thickBot="1" x14ac:dyDescent="0.35">
      <c r="A24" s="220" t="s">
        <v>22</v>
      </c>
      <c r="B24" s="29"/>
      <c r="C24" s="38">
        <f>SUM(C12+C14+C16+C18+C20)</f>
        <v>200</v>
      </c>
      <c r="D24" s="39"/>
      <c r="E24" s="40">
        <f t="shared" ref="E24:G24" si="2">SUM(E12+E14+E16+E18+E20)</f>
        <v>14497</v>
      </c>
      <c r="F24" s="41"/>
      <c r="G24" s="40">
        <f t="shared" si="2"/>
        <v>81</v>
      </c>
      <c r="H24" s="41"/>
      <c r="I24" s="40">
        <f>SUM(I12+I14+I16+I18+I20)</f>
        <v>12094</v>
      </c>
      <c r="J24" s="39"/>
      <c r="K24" s="42">
        <f>SUM(I24/E24)*1</f>
        <v>0.83424156722080434</v>
      </c>
      <c r="L24" s="39"/>
      <c r="M24" s="40">
        <f>SUM(M12+M14+M16+M18+M20)</f>
        <v>12619</v>
      </c>
      <c r="N24" s="2"/>
      <c r="O24" s="2"/>
      <c r="P24" s="21">
        <f>SUM(M24-I24)</f>
        <v>525</v>
      </c>
      <c r="V24" s="33"/>
      <c r="W24" s="33"/>
    </row>
    <row r="25" spans="1:23" ht="16.2" thickBot="1" x14ac:dyDescent="0.35">
      <c r="A25" s="222" t="s">
        <v>575</v>
      </c>
      <c r="B25" s="29"/>
      <c r="C25" s="25"/>
      <c r="D25" s="33"/>
      <c r="E25" s="33"/>
      <c r="F25" s="33"/>
      <c r="G25" s="43"/>
      <c r="H25" s="43"/>
      <c r="I25" s="33"/>
      <c r="J25" s="33"/>
      <c r="K25" s="44"/>
      <c r="L25" s="25"/>
      <c r="M25" s="45"/>
      <c r="N25" s="2"/>
      <c r="O25" s="2"/>
      <c r="P25" s="46"/>
    </row>
    <row r="26" spans="1:23" ht="16.2" thickBot="1" x14ac:dyDescent="0.35">
      <c r="A26" s="220" t="s">
        <v>23</v>
      </c>
      <c r="B26" s="29"/>
      <c r="C26" s="38">
        <f>SUM(C11+C13+C15+C17+C19)</f>
        <v>199</v>
      </c>
      <c r="D26" s="25"/>
      <c r="E26" s="40">
        <f t="shared" ref="E26:G26" si="3">SUM(E11+E13+E15+E17+E19)</f>
        <v>14469</v>
      </c>
      <c r="F26" s="47"/>
      <c r="G26" s="40">
        <f t="shared" si="3"/>
        <v>46</v>
      </c>
      <c r="H26" s="47"/>
      <c r="I26" s="40">
        <f>SUM(I11+I13+I15+I17+I19)</f>
        <v>12027</v>
      </c>
      <c r="J26" s="25"/>
      <c r="K26" s="42">
        <f>SUM(I26/E26)*1</f>
        <v>0.83122537839518973</v>
      </c>
      <c r="L26" s="25"/>
      <c r="M26" s="40">
        <f>SUM(M11+M13+M15+M17+M19)</f>
        <v>12803</v>
      </c>
      <c r="N26" s="2"/>
      <c r="O26" s="2"/>
      <c r="P26" s="21">
        <f>SUM(M26-I26)</f>
        <v>776</v>
      </c>
    </row>
    <row r="27" spans="1:23" ht="15.75" customHeight="1" x14ac:dyDescent="0.3">
      <c r="A27" s="221" t="s">
        <v>567</v>
      </c>
      <c r="B27" s="2"/>
      <c r="C27" s="3"/>
      <c r="D27" s="3"/>
      <c r="E27" s="32"/>
      <c r="F27" s="2"/>
      <c r="G27" s="3"/>
      <c r="H27" s="3"/>
      <c r="I27" s="32"/>
      <c r="J27" s="3"/>
      <c r="K27" s="48"/>
      <c r="L27" s="3"/>
      <c r="M27" s="32"/>
      <c r="N27" s="2"/>
      <c r="O27" s="2"/>
    </row>
    <row r="28" spans="1:23" ht="22.5" customHeight="1" x14ac:dyDescent="0.5">
      <c r="A28" s="137" t="s">
        <v>24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  <row r="29" spans="1:23" ht="12" customHeight="1" x14ac:dyDescent="0.3">
      <c r="A29" s="9"/>
      <c r="B29" s="2"/>
      <c r="C29" s="3"/>
      <c r="D29" s="3"/>
      <c r="E29" s="36"/>
      <c r="F29" s="36"/>
      <c r="G29" s="36"/>
      <c r="H29" s="3"/>
      <c r="I29" s="3"/>
      <c r="J29" s="32"/>
      <c r="K29" s="49"/>
      <c r="L29" s="6"/>
      <c r="M29" s="6"/>
      <c r="N29" s="6"/>
      <c r="O29" s="6"/>
      <c r="P29" s="6"/>
      <c r="R29" s="136"/>
      <c r="S29" s="136"/>
      <c r="T29" s="136"/>
    </row>
    <row r="30" spans="1:23" ht="16.8" x14ac:dyDescent="0.4">
      <c r="A30" s="50" t="s">
        <v>34</v>
      </c>
      <c r="B30" s="51"/>
      <c r="C30" s="50" t="s">
        <v>33</v>
      </c>
      <c r="D30" s="52"/>
      <c r="E30" s="50" t="s">
        <v>32</v>
      </c>
      <c r="F30" s="2"/>
      <c r="G30" s="50" t="s">
        <v>31</v>
      </c>
      <c r="H30" s="50"/>
      <c r="I30" s="53" t="s">
        <v>30</v>
      </c>
      <c r="J30" s="50"/>
      <c r="K30" s="53" t="s">
        <v>29</v>
      </c>
      <c r="L30" s="50"/>
      <c r="M30" s="50" t="s">
        <v>28</v>
      </c>
      <c r="N30" s="50"/>
      <c r="O30" s="50"/>
      <c r="P30" s="50" t="s">
        <v>27</v>
      </c>
      <c r="Q30" s="50"/>
      <c r="R30" s="50" t="s">
        <v>26</v>
      </c>
      <c r="S30" s="50"/>
      <c r="T30" s="50" t="s">
        <v>25</v>
      </c>
    </row>
    <row r="31" spans="1:23" ht="16.8" x14ac:dyDescent="0.4">
      <c r="A31" s="54">
        <f>K18</f>
        <v>0.88270042194092824</v>
      </c>
      <c r="B31" s="54"/>
      <c r="C31" s="341">
        <f>K13</f>
        <v>0.85883565172591447</v>
      </c>
      <c r="E31" s="54">
        <f>K16</f>
        <v>0.85052673424766445</v>
      </c>
      <c r="F31" s="50"/>
      <c r="G31" s="54">
        <f>K11</f>
        <v>0.84662413609782028</v>
      </c>
      <c r="I31" s="54">
        <f>K17</f>
        <v>0.82402707275803722</v>
      </c>
      <c r="J31" s="5"/>
      <c r="K31" s="54">
        <f>K12</f>
        <v>0.82262210796915169</v>
      </c>
      <c r="L31" s="54"/>
      <c r="M31" s="54">
        <f>K19</f>
        <v>0.81989247311827962</v>
      </c>
      <c r="N31" s="54"/>
      <c r="O31" s="54"/>
      <c r="P31" s="54">
        <f>K20</f>
        <v>0.81689401888772295</v>
      </c>
      <c r="Q31" s="55"/>
      <c r="R31" s="54">
        <f>K14</f>
        <v>0.78583765112262527</v>
      </c>
      <c r="S31" s="54"/>
      <c r="T31" s="54">
        <f>K15</f>
        <v>0.62835249042145591</v>
      </c>
      <c r="U31" s="54"/>
      <c r="V31" s="54"/>
    </row>
    <row r="32" spans="1:23" ht="16.5" customHeight="1" x14ac:dyDescent="0.3">
      <c r="A32" s="56" t="s">
        <v>589</v>
      </c>
      <c r="B32" s="56"/>
      <c r="C32" s="56" t="s">
        <v>590</v>
      </c>
      <c r="E32" s="56" t="s">
        <v>569</v>
      </c>
      <c r="F32" s="56"/>
      <c r="G32" s="57" t="s">
        <v>586</v>
      </c>
      <c r="H32" s="54"/>
      <c r="I32" s="56" t="s">
        <v>591</v>
      </c>
      <c r="J32" s="56"/>
      <c r="K32" s="56" t="s">
        <v>592</v>
      </c>
      <c r="L32" s="56"/>
      <c r="M32" s="56" t="s">
        <v>588</v>
      </c>
      <c r="N32" s="56"/>
      <c r="P32" s="56" t="s">
        <v>570</v>
      </c>
      <c r="Q32" s="56"/>
      <c r="R32" s="56" t="s">
        <v>587</v>
      </c>
      <c r="S32" s="56"/>
      <c r="T32" s="56" t="s">
        <v>571</v>
      </c>
      <c r="U32" s="56"/>
      <c r="V32" s="56"/>
    </row>
    <row r="33" spans="1:20" ht="2.25" customHeight="1" x14ac:dyDescent="0.3">
      <c r="F33" s="56"/>
    </row>
    <row r="34" spans="1:20" x14ac:dyDescent="0.3">
      <c r="A34" s="5"/>
      <c r="B34" s="5"/>
      <c r="C34" s="5"/>
      <c r="D34" s="5"/>
      <c r="E34" s="5"/>
      <c r="I34" s="5"/>
      <c r="J34" s="5"/>
      <c r="K34" s="58"/>
      <c r="L34" s="5"/>
      <c r="M34" s="5"/>
      <c r="N34" s="5"/>
      <c r="O34" s="5"/>
      <c r="Q34" s="5"/>
      <c r="R34" s="5"/>
      <c r="S34" s="5"/>
      <c r="T34" s="5"/>
    </row>
    <row r="35" spans="1:20" x14ac:dyDescent="0.3">
      <c r="A35" s="5"/>
      <c r="B35" s="5"/>
      <c r="C35" s="5"/>
      <c r="D35" s="5"/>
      <c r="E35" s="5"/>
      <c r="F35" s="5"/>
      <c r="I35" s="5"/>
      <c r="J35" s="5"/>
      <c r="K35" s="58"/>
      <c r="L35" s="5"/>
      <c r="M35" s="5"/>
      <c r="N35" s="5"/>
      <c r="O35" s="5"/>
      <c r="Q35" s="5"/>
      <c r="R35" s="5"/>
      <c r="S35" s="5"/>
      <c r="T35" s="5"/>
    </row>
    <row r="36" spans="1:20" x14ac:dyDescent="0.3">
      <c r="A36" s="5"/>
      <c r="B36" s="5"/>
      <c r="C36" s="5"/>
      <c r="D36" s="5"/>
      <c r="E36" s="5"/>
      <c r="F36" s="5"/>
      <c r="I36" s="5"/>
      <c r="J36" s="5"/>
      <c r="K36" s="58"/>
      <c r="L36" s="5"/>
      <c r="M36" s="5"/>
      <c r="N36" s="5"/>
      <c r="O36" s="5"/>
      <c r="Q36" s="5"/>
      <c r="R36" s="5"/>
      <c r="S36" s="5"/>
      <c r="T36" s="5"/>
    </row>
    <row r="37" spans="1:20" ht="22.65" customHeight="1" x14ac:dyDescent="0.3">
      <c r="A37" s="59"/>
      <c r="B37" s="59"/>
      <c r="C37" s="59"/>
      <c r="D37" s="59"/>
      <c r="E37" s="59"/>
      <c r="F37" s="5"/>
      <c r="G37" s="59"/>
      <c r="H37" s="59"/>
      <c r="I37" s="59"/>
      <c r="J37" s="59"/>
      <c r="K37" s="60"/>
      <c r="L37" s="59"/>
      <c r="M37" s="59"/>
      <c r="N37" s="5"/>
      <c r="O37" s="5"/>
      <c r="Q37" s="5"/>
      <c r="R37" s="5"/>
      <c r="S37" s="5"/>
      <c r="T37" s="5"/>
    </row>
    <row r="38" spans="1:20" ht="22.5" customHeight="1" x14ac:dyDescent="0.3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59"/>
      <c r="M38" s="59"/>
      <c r="N38" s="5"/>
      <c r="O38" s="5"/>
      <c r="Q38" s="5"/>
      <c r="R38" s="5"/>
      <c r="S38" s="5"/>
      <c r="T38" s="5"/>
    </row>
    <row r="39" spans="1:20" ht="28.5" customHeight="1" x14ac:dyDescent="0.3">
      <c r="A39" s="59"/>
      <c r="B39" s="59"/>
      <c r="C39" s="59"/>
      <c r="D39" s="59"/>
      <c r="E39" s="59"/>
      <c r="F39" s="59"/>
      <c r="G39" s="59"/>
      <c r="I39" s="59"/>
      <c r="J39" s="60"/>
      <c r="K39" s="59"/>
      <c r="L39" s="59"/>
      <c r="M39" s="5"/>
      <c r="N39" s="5"/>
      <c r="O39" s="5"/>
      <c r="Q39" s="5"/>
      <c r="R39" s="5"/>
      <c r="S39" s="5"/>
    </row>
    <row r="40" spans="1:20" x14ac:dyDescent="0.3">
      <c r="F40" s="59"/>
    </row>
    <row r="41" spans="1:20" ht="16.8" x14ac:dyDescent="0.4">
      <c r="A41" s="50"/>
      <c r="B41" s="51"/>
      <c r="C41" s="50"/>
      <c r="D41" s="52"/>
      <c r="E41" s="50"/>
      <c r="F41" s="2"/>
      <c r="G41" s="50"/>
      <c r="H41" s="50"/>
      <c r="I41" s="50"/>
      <c r="J41" s="50"/>
      <c r="K41" s="53"/>
      <c r="L41" s="50"/>
      <c r="M41" s="50"/>
      <c r="N41" s="50"/>
      <c r="O41" s="50"/>
      <c r="P41" s="50"/>
      <c r="Q41" s="50"/>
      <c r="R41" s="50"/>
      <c r="S41" s="50"/>
      <c r="T41" s="50"/>
    </row>
    <row r="42" spans="1:20" ht="16.8" x14ac:dyDescent="0.4">
      <c r="A42" s="54"/>
      <c r="B42" s="54"/>
      <c r="C42" s="54"/>
      <c r="D42" s="54"/>
      <c r="E42" s="54"/>
      <c r="F42" s="50"/>
      <c r="G42" s="54"/>
      <c r="H42" s="54"/>
      <c r="I42" s="54"/>
      <c r="J42" s="54"/>
      <c r="K42" s="55"/>
      <c r="L42" s="54"/>
      <c r="M42" s="54"/>
      <c r="N42" s="54"/>
      <c r="O42" s="54"/>
      <c r="P42" s="54"/>
      <c r="Q42" s="54"/>
      <c r="R42" s="54"/>
      <c r="S42" s="54"/>
      <c r="T42" s="54"/>
    </row>
    <row r="43" spans="1:20" x14ac:dyDescent="0.3">
      <c r="A43" s="56"/>
      <c r="B43" s="56"/>
      <c r="C43" s="56"/>
      <c r="D43" s="56"/>
      <c r="E43" s="56"/>
      <c r="F43" s="54"/>
      <c r="G43" s="56"/>
      <c r="H43" s="56"/>
      <c r="I43" s="56"/>
      <c r="J43" s="56"/>
      <c r="K43" s="57"/>
      <c r="L43" s="56"/>
      <c r="M43" s="56"/>
      <c r="N43" s="56"/>
      <c r="O43" s="56"/>
      <c r="P43" s="56"/>
      <c r="Q43" s="56"/>
      <c r="R43" s="56"/>
      <c r="S43" s="56"/>
      <c r="T43" s="56"/>
    </row>
    <row r="44" spans="1:20" ht="15.6" x14ac:dyDescent="0.3">
      <c r="B44" s="5"/>
      <c r="C44" s="2"/>
      <c r="D44" s="2"/>
    </row>
    <row r="45" spans="1:20" ht="21" x14ac:dyDescent="0.4">
      <c r="G45" s="61"/>
      <c r="H45" s="61"/>
    </row>
    <row r="46" spans="1:20" ht="21" x14ac:dyDescent="0.4">
      <c r="F46" s="62"/>
      <c r="G46" s="63"/>
      <c r="H46" s="63"/>
    </row>
    <row r="47" spans="1:20" ht="21" x14ac:dyDescent="0.4">
      <c r="F47" s="7"/>
    </row>
    <row r="48" spans="1:20" x14ac:dyDescent="0.3">
      <c r="D48" s="5"/>
    </row>
    <row r="49" spans="4:4" x14ac:dyDescent="0.3">
      <c r="D49" s="5"/>
    </row>
  </sheetData>
  <sortState xmlns:xlrd2="http://schemas.microsoft.com/office/spreadsheetml/2017/richdata2" ref="V21:W30">
    <sortCondition descending="1" ref="V21:V30"/>
  </sortState>
  <mergeCells count="7">
    <mergeCell ref="P8:P9"/>
    <mergeCell ref="A1:T1"/>
    <mergeCell ref="A2:T2"/>
    <mergeCell ref="A3:T3"/>
    <mergeCell ref="A4:T4"/>
    <mergeCell ref="A5:T5"/>
    <mergeCell ref="A6:T6"/>
  </mergeCells>
  <pageMargins left="0" right="0" top="0" bottom="0" header="0.3" footer="0.3"/>
  <pageSetup scale="86" fitToHeight="0" orientation="landscape" horizontalDpi="1200" verticalDpi="1200" r:id="rId1"/>
  <ignoredErrors>
    <ignoredError sqref="M2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FFAC-EACC-4936-A47F-ECEC75549318}">
  <dimension ref="A1:GM1190"/>
  <sheetViews>
    <sheetView zoomScaleNormal="100" workbookViewId="0">
      <pane xSplit="4" ySplit="2" topLeftCell="E428" activePane="bottomRight" state="frozen"/>
      <selection pane="topRight" activeCell="E1" sqref="E1"/>
      <selection pane="bottomLeft" activeCell="A3" sqref="A3"/>
      <selection pane="bottomRight" activeCell="H211" sqref="H211"/>
    </sheetView>
  </sheetViews>
  <sheetFormatPr defaultColWidth="9.109375" defaultRowHeight="14.4" x14ac:dyDescent="0.3"/>
  <cols>
    <col min="1" max="1" width="5.5546875" customWidth="1"/>
    <col min="2" max="2" width="6.44140625" customWidth="1"/>
    <col min="3" max="3" width="14" customWidth="1"/>
    <col min="4" max="4" width="6.5546875" style="4" customWidth="1"/>
    <col min="5" max="5" width="7.6640625" customWidth="1"/>
    <col min="6" max="6" width="8" customWidth="1"/>
    <col min="7" max="7" width="9.33203125" style="202" customWidth="1"/>
    <col min="8" max="8" width="8" customWidth="1"/>
    <col min="9" max="9" width="8" style="198" customWidth="1"/>
    <col min="10" max="10" width="9.109375" style="33" customWidth="1"/>
    <col min="11" max="12" width="9.109375" customWidth="1"/>
    <col min="13" max="13" width="9.109375" style="33" customWidth="1"/>
    <col min="14" max="14" width="11" customWidth="1"/>
    <col min="15" max="15" width="9.109375" style="5" customWidth="1"/>
    <col min="16" max="16" width="6.88671875" customWidth="1"/>
    <col min="17" max="17" width="9.109375" customWidth="1"/>
    <col min="21" max="21" width="12.44140625" customWidth="1"/>
  </cols>
  <sheetData>
    <row r="1" spans="1:19" ht="15" customHeight="1" x14ac:dyDescent="0.3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3"/>
    </row>
    <row r="2" spans="1:19" ht="54.75" customHeight="1" x14ac:dyDescent="0.3">
      <c r="A2" s="64"/>
      <c r="B2" s="186" t="s">
        <v>35</v>
      </c>
      <c r="C2" s="65" t="s">
        <v>36</v>
      </c>
      <c r="D2" s="67" t="s">
        <v>583</v>
      </c>
      <c r="E2" s="194" t="s">
        <v>578</v>
      </c>
      <c r="F2" s="194" t="s">
        <v>579</v>
      </c>
      <c r="G2" s="195" t="s">
        <v>580</v>
      </c>
      <c r="H2" s="196" t="s">
        <v>581</v>
      </c>
      <c r="I2" s="197" t="s">
        <v>582</v>
      </c>
      <c r="J2" s="66" t="s">
        <v>37</v>
      </c>
      <c r="K2" s="124" t="s">
        <v>38</v>
      </c>
      <c r="L2" s="124" t="s">
        <v>39</v>
      </c>
      <c r="M2" s="66" t="s">
        <v>40</v>
      </c>
      <c r="N2" s="68" t="s">
        <v>41</v>
      </c>
      <c r="O2" s="69" t="s">
        <v>42</v>
      </c>
      <c r="P2" s="70" t="s">
        <v>43</v>
      </c>
      <c r="Q2" s="321" t="s">
        <v>44</v>
      </c>
    </row>
    <row r="3" spans="1:19" s="13" customFormat="1" x14ac:dyDescent="0.3">
      <c r="A3" s="71">
        <v>1</v>
      </c>
      <c r="B3" s="83">
        <v>9</v>
      </c>
      <c r="C3" s="72" t="s">
        <v>126</v>
      </c>
      <c r="D3" s="291">
        <v>125</v>
      </c>
      <c r="E3" s="76"/>
      <c r="F3" s="76"/>
      <c r="G3" s="87"/>
      <c r="H3" s="131"/>
      <c r="I3" s="127"/>
      <c r="J3" s="75">
        <f>SUM(E3:I3)</f>
        <v>0</v>
      </c>
      <c r="K3" s="184">
        <v>3</v>
      </c>
      <c r="L3" s="184">
        <v>107</v>
      </c>
      <c r="M3" s="75">
        <f>SUM(K3:L3)</f>
        <v>110</v>
      </c>
      <c r="N3" s="77">
        <f t="shared" ref="N3:N50" si="0">SUM(M3/D3)</f>
        <v>0.88</v>
      </c>
      <c r="O3" s="78"/>
      <c r="P3" s="79">
        <v>502</v>
      </c>
      <c r="Q3" s="80" t="s">
        <v>61</v>
      </c>
      <c r="R3" s="370"/>
      <c r="S3" s="367"/>
    </row>
    <row r="4" spans="1:19" s="158" customFormat="1" x14ac:dyDescent="0.3">
      <c r="A4" s="83">
        <v>1</v>
      </c>
      <c r="B4" s="83">
        <v>40</v>
      </c>
      <c r="C4" s="85" t="s">
        <v>86</v>
      </c>
      <c r="D4" s="291">
        <v>96</v>
      </c>
      <c r="E4" s="76"/>
      <c r="F4" s="76"/>
      <c r="G4" s="87"/>
      <c r="H4" s="131"/>
      <c r="I4" s="127"/>
      <c r="J4" s="75">
        <f t="shared" ref="J4:J49" si="1">SUM(E4:I4)</f>
        <v>0</v>
      </c>
      <c r="K4" s="184">
        <v>1</v>
      </c>
      <c r="L4" s="184">
        <v>83</v>
      </c>
      <c r="M4" s="75">
        <f t="shared" ref="M4:M49" si="2">SUM(K4:L4)</f>
        <v>84</v>
      </c>
      <c r="N4" s="77">
        <f t="shared" si="0"/>
        <v>0.875</v>
      </c>
      <c r="O4" s="86"/>
      <c r="P4" s="87">
        <v>120</v>
      </c>
      <c r="Q4" s="322" t="s">
        <v>87</v>
      </c>
      <c r="R4" s="370"/>
      <c r="S4" s="367"/>
    </row>
    <row r="5" spans="1:19" x14ac:dyDescent="0.3">
      <c r="A5" s="295">
        <v>1</v>
      </c>
      <c r="B5" s="295">
        <v>50</v>
      </c>
      <c r="C5" s="297" t="s">
        <v>119</v>
      </c>
      <c r="D5" s="298">
        <v>104</v>
      </c>
      <c r="E5" s="143"/>
      <c r="F5" s="143"/>
      <c r="G5" s="299"/>
      <c r="H5" s="143"/>
      <c r="I5" s="143"/>
      <c r="J5" s="143">
        <f t="shared" si="1"/>
        <v>0</v>
      </c>
      <c r="K5" s="300">
        <v>2</v>
      </c>
      <c r="L5" s="300">
        <v>104</v>
      </c>
      <c r="M5" s="143">
        <f t="shared" si="2"/>
        <v>106</v>
      </c>
      <c r="N5" s="301">
        <f t="shared" si="0"/>
        <v>1.0192307692307692</v>
      </c>
      <c r="O5" s="302">
        <v>45390</v>
      </c>
      <c r="P5" s="299">
        <v>289</v>
      </c>
      <c r="Q5" s="324" t="s">
        <v>120</v>
      </c>
      <c r="R5" s="370"/>
      <c r="S5" s="367"/>
    </row>
    <row r="6" spans="1:19" s="13" customFormat="1" x14ac:dyDescent="0.3">
      <c r="A6" s="307">
        <v>1</v>
      </c>
      <c r="B6" s="307">
        <v>52</v>
      </c>
      <c r="C6" s="308" t="s">
        <v>52</v>
      </c>
      <c r="D6" s="309">
        <v>93</v>
      </c>
      <c r="E6" s="310"/>
      <c r="F6" s="310">
        <v>4</v>
      </c>
      <c r="G6" s="311"/>
      <c r="H6" s="310"/>
      <c r="I6" s="310"/>
      <c r="J6" s="310">
        <f t="shared" si="1"/>
        <v>4</v>
      </c>
      <c r="K6" s="312">
        <v>1</v>
      </c>
      <c r="L6" s="312">
        <v>84</v>
      </c>
      <c r="M6" s="310">
        <f t="shared" si="2"/>
        <v>85</v>
      </c>
      <c r="N6" s="313">
        <f t="shared" si="0"/>
        <v>0.91397849462365588</v>
      </c>
      <c r="O6" s="314"/>
      <c r="P6" s="311">
        <v>131</v>
      </c>
      <c r="Q6" s="323" t="s">
        <v>53</v>
      </c>
      <c r="R6" s="370"/>
      <c r="S6" s="367"/>
    </row>
    <row r="7" spans="1:19" x14ac:dyDescent="0.3">
      <c r="A7" s="71">
        <v>1</v>
      </c>
      <c r="B7" s="83">
        <v>56</v>
      </c>
      <c r="C7" s="72" t="s">
        <v>46</v>
      </c>
      <c r="D7" s="291">
        <v>266</v>
      </c>
      <c r="E7" s="76"/>
      <c r="F7" s="76">
        <v>1</v>
      </c>
      <c r="G7" s="87"/>
      <c r="H7" s="131"/>
      <c r="I7" s="127"/>
      <c r="J7" s="75">
        <f t="shared" si="1"/>
        <v>1</v>
      </c>
      <c r="K7" s="184"/>
      <c r="L7" s="184">
        <v>195</v>
      </c>
      <c r="M7" s="75">
        <f t="shared" si="2"/>
        <v>195</v>
      </c>
      <c r="N7" s="77">
        <f t="shared" si="0"/>
        <v>0.73308270676691734</v>
      </c>
      <c r="O7" s="78"/>
      <c r="P7" s="79">
        <v>772</v>
      </c>
      <c r="Q7" s="80" t="s">
        <v>47</v>
      </c>
      <c r="R7" s="370"/>
      <c r="S7" s="367"/>
    </row>
    <row r="8" spans="1:19" s="13" customFormat="1" x14ac:dyDescent="0.3">
      <c r="A8" s="307">
        <v>1</v>
      </c>
      <c r="B8" s="307">
        <v>68</v>
      </c>
      <c r="C8" s="308" t="s">
        <v>113</v>
      </c>
      <c r="D8" s="309">
        <v>47</v>
      </c>
      <c r="E8" s="310"/>
      <c r="F8" s="310"/>
      <c r="G8" s="311"/>
      <c r="H8" s="310"/>
      <c r="I8" s="310"/>
      <c r="J8" s="310">
        <f t="shared" si="1"/>
        <v>0</v>
      </c>
      <c r="K8" s="312">
        <v>4</v>
      </c>
      <c r="L8" s="312">
        <v>42</v>
      </c>
      <c r="M8" s="310">
        <f t="shared" si="2"/>
        <v>46</v>
      </c>
      <c r="N8" s="313">
        <f t="shared" si="0"/>
        <v>0.97872340425531912</v>
      </c>
      <c r="O8" s="314"/>
      <c r="P8" s="311">
        <v>213</v>
      </c>
      <c r="Q8" s="323" t="s">
        <v>114</v>
      </c>
      <c r="R8" s="370"/>
      <c r="S8" s="367"/>
    </row>
    <row r="9" spans="1:19" x14ac:dyDescent="0.3">
      <c r="A9" s="71">
        <v>1</v>
      </c>
      <c r="B9" s="83">
        <v>75</v>
      </c>
      <c r="C9" s="72" t="s">
        <v>99</v>
      </c>
      <c r="D9" s="291">
        <v>42</v>
      </c>
      <c r="E9" s="76"/>
      <c r="F9" s="76"/>
      <c r="G9" s="87"/>
      <c r="H9" s="131"/>
      <c r="I9" s="127"/>
      <c r="J9" s="75">
        <f t="shared" si="1"/>
        <v>0</v>
      </c>
      <c r="K9" s="184"/>
      <c r="L9" s="184">
        <v>30</v>
      </c>
      <c r="M9" s="75">
        <f t="shared" si="2"/>
        <v>30</v>
      </c>
      <c r="N9" s="77">
        <f t="shared" si="0"/>
        <v>0.7142857142857143</v>
      </c>
      <c r="O9" s="78"/>
      <c r="P9" s="79">
        <v>223</v>
      </c>
      <c r="Q9" s="80" t="s">
        <v>100</v>
      </c>
      <c r="R9" s="370"/>
      <c r="S9" s="367"/>
    </row>
    <row r="10" spans="1:19" x14ac:dyDescent="0.3">
      <c r="A10" s="71">
        <v>1</v>
      </c>
      <c r="B10" s="83">
        <v>77</v>
      </c>
      <c r="C10" s="72" t="s">
        <v>102</v>
      </c>
      <c r="D10" s="291">
        <v>104</v>
      </c>
      <c r="E10" s="76"/>
      <c r="F10" s="76"/>
      <c r="G10" s="87"/>
      <c r="H10" s="131"/>
      <c r="I10" s="127"/>
      <c r="J10" s="75">
        <f t="shared" si="1"/>
        <v>0</v>
      </c>
      <c r="K10" s="184"/>
      <c r="L10" s="184">
        <v>93</v>
      </c>
      <c r="M10" s="75">
        <f t="shared" si="2"/>
        <v>93</v>
      </c>
      <c r="N10" s="77">
        <f t="shared" si="0"/>
        <v>0.89423076923076927</v>
      </c>
      <c r="O10" s="78"/>
      <c r="P10" s="79">
        <v>399</v>
      </c>
      <c r="Q10" s="80" t="s">
        <v>103</v>
      </c>
      <c r="R10" s="370"/>
      <c r="S10" s="367"/>
    </row>
    <row r="11" spans="1:19" x14ac:dyDescent="0.3">
      <c r="A11" s="71">
        <v>1</v>
      </c>
      <c r="B11" s="83">
        <v>81</v>
      </c>
      <c r="C11" s="72" t="s">
        <v>71</v>
      </c>
      <c r="D11" s="291">
        <v>54</v>
      </c>
      <c r="E11" s="76"/>
      <c r="F11" s="76"/>
      <c r="G11" s="87"/>
      <c r="H11" s="131"/>
      <c r="I11" s="127"/>
      <c r="J11" s="75">
        <f t="shared" si="1"/>
        <v>0</v>
      </c>
      <c r="K11" s="184">
        <v>13</v>
      </c>
      <c r="L11" s="184">
        <v>28</v>
      </c>
      <c r="M11" s="75">
        <f t="shared" si="2"/>
        <v>41</v>
      </c>
      <c r="N11" s="77">
        <f t="shared" si="0"/>
        <v>0.7592592592592593</v>
      </c>
      <c r="O11" s="78"/>
      <c r="P11" s="79">
        <v>110</v>
      </c>
      <c r="Q11" s="80" t="s">
        <v>72</v>
      </c>
      <c r="R11" s="370"/>
      <c r="S11" s="367"/>
    </row>
    <row r="12" spans="1:19" s="88" customFormat="1" x14ac:dyDescent="0.3">
      <c r="A12" s="71">
        <v>1</v>
      </c>
      <c r="B12" s="83">
        <v>90</v>
      </c>
      <c r="C12" s="72" t="s">
        <v>90</v>
      </c>
      <c r="D12" s="291">
        <v>36</v>
      </c>
      <c r="E12" s="76"/>
      <c r="F12" s="76"/>
      <c r="G12" s="87"/>
      <c r="H12" s="131"/>
      <c r="I12" s="127"/>
      <c r="J12" s="75">
        <f t="shared" si="1"/>
        <v>0</v>
      </c>
      <c r="K12" s="184">
        <v>3</v>
      </c>
      <c r="L12" s="184">
        <v>24</v>
      </c>
      <c r="M12" s="75">
        <f t="shared" si="2"/>
        <v>27</v>
      </c>
      <c r="N12" s="77">
        <f t="shared" si="0"/>
        <v>0.75</v>
      </c>
      <c r="O12" s="78"/>
      <c r="P12" s="79">
        <v>110</v>
      </c>
      <c r="Q12" s="80" t="s">
        <v>91</v>
      </c>
      <c r="R12" s="370"/>
      <c r="S12" s="367"/>
    </row>
    <row r="13" spans="1:19" x14ac:dyDescent="0.3">
      <c r="A13" s="71">
        <v>1</v>
      </c>
      <c r="B13" s="83">
        <v>91</v>
      </c>
      <c r="C13" s="72" t="s">
        <v>50</v>
      </c>
      <c r="D13" s="291">
        <v>123</v>
      </c>
      <c r="E13" s="76"/>
      <c r="F13" s="76"/>
      <c r="G13" s="87"/>
      <c r="H13" s="131"/>
      <c r="I13" s="127"/>
      <c r="J13" s="75">
        <f t="shared" si="1"/>
        <v>0</v>
      </c>
      <c r="K13" s="184"/>
      <c r="L13" s="184">
        <v>84</v>
      </c>
      <c r="M13" s="75">
        <f t="shared" si="2"/>
        <v>84</v>
      </c>
      <c r="N13" s="77">
        <f t="shared" si="0"/>
        <v>0.68292682926829273</v>
      </c>
      <c r="O13" s="78"/>
      <c r="P13" s="79">
        <v>454</v>
      </c>
      <c r="Q13" s="80" t="s">
        <v>51</v>
      </c>
      <c r="R13" s="370"/>
      <c r="S13" s="367"/>
    </row>
    <row r="14" spans="1:19" x14ac:dyDescent="0.3">
      <c r="A14" s="71">
        <v>1</v>
      </c>
      <c r="B14" s="83">
        <v>92</v>
      </c>
      <c r="C14" s="72" t="s">
        <v>108</v>
      </c>
      <c r="D14" s="291">
        <v>131</v>
      </c>
      <c r="E14" s="76"/>
      <c r="F14" s="76">
        <v>1</v>
      </c>
      <c r="G14" s="87"/>
      <c r="H14" s="131"/>
      <c r="I14" s="127"/>
      <c r="J14" s="75">
        <f t="shared" si="1"/>
        <v>1</v>
      </c>
      <c r="K14" s="184">
        <v>5</v>
      </c>
      <c r="L14" s="184">
        <v>105</v>
      </c>
      <c r="M14" s="75">
        <f t="shared" si="2"/>
        <v>110</v>
      </c>
      <c r="N14" s="77">
        <f t="shared" si="0"/>
        <v>0.83969465648854957</v>
      </c>
      <c r="O14" s="78"/>
      <c r="P14" s="79">
        <v>443</v>
      </c>
      <c r="Q14" s="80" t="s">
        <v>109</v>
      </c>
      <c r="R14" s="370"/>
      <c r="S14" s="367"/>
    </row>
    <row r="15" spans="1:19" s="13" customFormat="1" x14ac:dyDescent="0.3">
      <c r="A15" s="295">
        <v>1</v>
      </c>
      <c r="B15" s="295">
        <v>94</v>
      </c>
      <c r="C15" s="297" t="s">
        <v>110</v>
      </c>
      <c r="D15" s="298">
        <v>47</v>
      </c>
      <c r="E15" s="143"/>
      <c r="F15" s="143"/>
      <c r="G15" s="299"/>
      <c r="H15" s="143"/>
      <c r="I15" s="143"/>
      <c r="J15" s="143">
        <f t="shared" si="1"/>
        <v>0</v>
      </c>
      <c r="K15" s="300">
        <v>1</v>
      </c>
      <c r="L15" s="300">
        <v>47</v>
      </c>
      <c r="M15" s="143">
        <f t="shared" si="2"/>
        <v>48</v>
      </c>
      <c r="N15" s="301">
        <f t="shared" si="0"/>
        <v>1.0212765957446808</v>
      </c>
      <c r="O15" s="302">
        <v>45369</v>
      </c>
      <c r="P15" s="299">
        <v>132</v>
      </c>
      <c r="Q15" s="324" t="s">
        <v>49</v>
      </c>
      <c r="R15" s="370"/>
      <c r="S15" s="367"/>
    </row>
    <row r="16" spans="1:19" x14ac:dyDescent="0.3">
      <c r="A16" s="71">
        <v>1</v>
      </c>
      <c r="B16" s="83">
        <v>105</v>
      </c>
      <c r="C16" s="72" t="s">
        <v>92</v>
      </c>
      <c r="D16" s="291">
        <v>53</v>
      </c>
      <c r="E16" s="76"/>
      <c r="F16" s="76"/>
      <c r="G16" s="87"/>
      <c r="H16" s="131"/>
      <c r="I16" s="127"/>
      <c r="J16" s="75">
        <f t="shared" si="1"/>
        <v>0</v>
      </c>
      <c r="K16" s="184">
        <v>10</v>
      </c>
      <c r="L16" s="184">
        <v>31</v>
      </c>
      <c r="M16" s="75">
        <f t="shared" si="2"/>
        <v>41</v>
      </c>
      <c r="N16" s="77">
        <f t="shared" si="0"/>
        <v>0.77358490566037741</v>
      </c>
      <c r="O16" s="78"/>
      <c r="P16" s="79">
        <v>123</v>
      </c>
      <c r="Q16" s="80" t="s">
        <v>93</v>
      </c>
      <c r="R16" s="370"/>
      <c r="S16" s="367"/>
    </row>
    <row r="17" spans="1:19" x14ac:dyDescent="0.3">
      <c r="A17" s="71">
        <v>1</v>
      </c>
      <c r="B17" s="83">
        <v>110</v>
      </c>
      <c r="C17" s="72" t="s">
        <v>84</v>
      </c>
      <c r="D17" s="291">
        <v>71</v>
      </c>
      <c r="E17" s="76"/>
      <c r="F17" s="76"/>
      <c r="G17" s="87"/>
      <c r="H17" s="131"/>
      <c r="I17" s="127"/>
      <c r="J17" s="75">
        <f t="shared" si="1"/>
        <v>0</v>
      </c>
      <c r="K17" s="184">
        <v>3</v>
      </c>
      <c r="L17" s="184">
        <v>32</v>
      </c>
      <c r="M17" s="75">
        <f t="shared" si="2"/>
        <v>35</v>
      </c>
      <c r="N17" s="77">
        <f t="shared" si="0"/>
        <v>0.49295774647887325</v>
      </c>
      <c r="O17" s="78"/>
      <c r="P17" s="79">
        <v>165</v>
      </c>
      <c r="Q17" s="80" t="s">
        <v>85</v>
      </c>
      <c r="R17" s="370"/>
      <c r="S17" s="367"/>
    </row>
    <row r="18" spans="1:19" x14ac:dyDescent="0.3">
      <c r="A18" s="71">
        <v>1</v>
      </c>
      <c r="B18" s="83">
        <v>119</v>
      </c>
      <c r="C18" s="72" t="s">
        <v>54</v>
      </c>
      <c r="D18" s="291">
        <v>23</v>
      </c>
      <c r="E18" s="76"/>
      <c r="F18" s="76"/>
      <c r="G18" s="87"/>
      <c r="H18" s="131"/>
      <c r="I18" s="127"/>
      <c r="J18" s="75">
        <f t="shared" si="1"/>
        <v>0</v>
      </c>
      <c r="K18" s="184"/>
      <c r="L18" s="184">
        <v>13</v>
      </c>
      <c r="M18" s="75">
        <f t="shared" si="2"/>
        <v>13</v>
      </c>
      <c r="N18" s="77">
        <f t="shared" si="0"/>
        <v>0.56521739130434778</v>
      </c>
      <c r="O18" s="78"/>
      <c r="P18" s="79">
        <v>178</v>
      </c>
      <c r="Q18" s="80" t="s">
        <v>55</v>
      </c>
      <c r="R18" s="370"/>
      <c r="S18" s="367"/>
    </row>
    <row r="19" spans="1:19" s="13" customFormat="1" x14ac:dyDescent="0.3">
      <c r="A19" s="71">
        <v>1</v>
      </c>
      <c r="B19" s="83">
        <v>140</v>
      </c>
      <c r="C19" s="72" t="s">
        <v>70</v>
      </c>
      <c r="D19" s="291">
        <v>67</v>
      </c>
      <c r="E19" s="76"/>
      <c r="F19" s="76"/>
      <c r="G19" s="87"/>
      <c r="H19" s="131"/>
      <c r="I19" s="127"/>
      <c r="J19" s="75">
        <f t="shared" si="1"/>
        <v>0</v>
      </c>
      <c r="K19" s="184">
        <v>6</v>
      </c>
      <c r="L19" s="184">
        <v>54</v>
      </c>
      <c r="M19" s="75">
        <f t="shared" si="2"/>
        <v>60</v>
      </c>
      <c r="N19" s="77">
        <f t="shared" si="0"/>
        <v>0.89552238805970152</v>
      </c>
      <c r="O19" s="78"/>
      <c r="P19" s="79">
        <v>135</v>
      </c>
      <c r="Q19" s="80" t="s">
        <v>49</v>
      </c>
      <c r="R19" s="370"/>
      <c r="S19" s="367"/>
    </row>
    <row r="20" spans="1:19" s="13" customFormat="1" x14ac:dyDescent="0.3">
      <c r="A20" s="71">
        <v>1</v>
      </c>
      <c r="B20" s="83">
        <v>146</v>
      </c>
      <c r="C20" s="72" t="s">
        <v>45</v>
      </c>
      <c r="D20" s="291">
        <v>131</v>
      </c>
      <c r="E20" s="76"/>
      <c r="F20" s="76"/>
      <c r="G20" s="87"/>
      <c r="H20" s="131"/>
      <c r="I20" s="127"/>
      <c r="J20" s="75">
        <f t="shared" si="1"/>
        <v>0</v>
      </c>
      <c r="K20" s="184">
        <v>9</v>
      </c>
      <c r="L20" s="184">
        <v>106</v>
      </c>
      <c r="M20" s="75">
        <f t="shared" si="2"/>
        <v>115</v>
      </c>
      <c r="N20" s="77">
        <f t="shared" si="0"/>
        <v>0.87786259541984735</v>
      </c>
      <c r="O20" s="78"/>
      <c r="P20" s="79">
        <v>195</v>
      </c>
      <c r="Q20" s="80">
        <v>2004</v>
      </c>
      <c r="R20" s="370"/>
      <c r="S20" s="367"/>
    </row>
    <row r="21" spans="1:19" s="13" customFormat="1" x14ac:dyDescent="0.3">
      <c r="A21" s="71">
        <v>1</v>
      </c>
      <c r="B21" s="83">
        <v>161</v>
      </c>
      <c r="C21" s="72" t="s">
        <v>88</v>
      </c>
      <c r="D21" s="291">
        <v>50</v>
      </c>
      <c r="E21" s="76"/>
      <c r="F21" s="76"/>
      <c r="G21" s="87"/>
      <c r="H21" s="131"/>
      <c r="I21" s="127"/>
      <c r="J21" s="75">
        <f t="shared" si="1"/>
        <v>0</v>
      </c>
      <c r="K21" s="184">
        <v>9</v>
      </c>
      <c r="L21" s="184">
        <v>24</v>
      </c>
      <c r="M21" s="75">
        <f t="shared" si="2"/>
        <v>33</v>
      </c>
      <c r="N21" s="77">
        <f t="shared" si="0"/>
        <v>0.66</v>
      </c>
      <c r="O21" s="78"/>
      <c r="P21" s="79">
        <v>116</v>
      </c>
      <c r="Q21" s="80" t="s">
        <v>89</v>
      </c>
      <c r="R21" s="370"/>
      <c r="S21" s="367"/>
    </row>
    <row r="22" spans="1:19" x14ac:dyDescent="0.3">
      <c r="A22" s="307">
        <v>1</v>
      </c>
      <c r="B22" s="307">
        <v>164</v>
      </c>
      <c r="C22" s="308" t="s">
        <v>117</v>
      </c>
      <c r="D22" s="309">
        <v>165</v>
      </c>
      <c r="E22" s="310"/>
      <c r="F22" s="310"/>
      <c r="G22" s="311"/>
      <c r="H22" s="310"/>
      <c r="I22" s="310"/>
      <c r="J22" s="310">
        <f t="shared" si="1"/>
        <v>0</v>
      </c>
      <c r="K22" s="312">
        <v>7</v>
      </c>
      <c r="L22" s="312">
        <v>149</v>
      </c>
      <c r="M22" s="310">
        <f t="shared" si="2"/>
        <v>156</v>
      </c>
      <c r="N22" s="313">
        <f t="shared" si="0"/>
        <v>0.94545454545454544</v>
      </c>
      <c r="O22" s="314"/>
      <c r="P22" s="311">
        <v>249</v>
      </c>
      <c r="Q22" s="323" t="s">
        <v>118</v>
      </c>
      <c r="R22" s="370"/>
      <c r="S22" s="367"/>
    </row>
    <row r="23" spans="1:19" ht="15.75" customHeight="1" x14ac:dyDescent="0.3">
      <c r="A23" s="71">
        <v>1</v>
      </c>
      <c r="B23" s="83">
        <v>179</v>
      </c>
      <c r="C23" s="72" t="s">
        <v>106</v>
      </c>
      <c r="D23" s="291">
        <v>128</v>
      </c>
      <c r="E23" s="76"/>
      <c r="F23" s="76"/>
      <c r="G23" s="87"/>
      <c r="H23" s="131"/>
      <c r="I23" s="127"/>
      <c r="J23" s="75">
        <f t="shared" si="1"/>
        <v>0</v>
      </c>
      <c r="K23" s="184">
        <v>8</v>
      </c>
      <c r="L23" s="184">
        <v>99</v>
      </c>
      <c r="M23" s="75">
        <f t="shared" si="2"/>
        <v>107</v>
      </c>
      <c r="N23" s="77">
        <f t="shared" si="0"/>
        <v>0.8359375</v>
      </c>
      <c r="O23" s="78"/>
      <c r="P23" s="79">
        <v>215</v>
      </c>
      <c r="Q23" s="80" t="s">
        <v>107</v>
      </c>
      <c r="R23" s="370"/>
      <c r="S23" s="367"/>
    </row>
    <row r="24" spans="1:19" x14ac:dyDescent="0.3">
      <c r="A24" s="83">
        <v>1</v>
      </c>
      <c r="B24" s="83">
        <v>190</v>
      </c>
      <c r="C24" s="85" t="s">
        <v>115</v>
      </c>
      <c r="D24" s="291">
        <v>12</v>
      </c>
      <c r="E24" s="76"/>
      <c r="F24" s="76"/>
      <c r="G24" s="87"/>
      <c r="H24" s="131"/>
      <c r="I24" s="127"/>
      <c r="J24" s="75">
        <f t="shared" si="1"/>
        <v>0</v>
      </c>
      <c r="K24" s="184"/>
      <c r="L24" s="184">
        <v>5</v>
      </c>
      <c r="M24" s="75">
        <f t="shared" si="2"/>
        <v>5</v>
      </c>
      <c r="N24" s="77">
        <f t="shared" si="0"/>
        <v>0.41666666666666669</v>
      </c>
      <c r="O24" s="86"/>
      <c r="P24" s="87">
        <v>213</v>
      </c>
      <c r="Q24" s="322" t="s">
        <v>116</v>
      </c>
      <c r="R24" s="370"/>
      <c r="S24" s="367"/>
    </row>
    <row r="25" spans="1:19" x14ac:dyDescent="0.3">
      <c r="A25" s="71">
        <v>1</v>
      </c>
      <c r="B25" s="83">
        <v>191</v>
      </c>
      <c r="C25" s="72" t="s">
        <v>56</v>
      </c>
      <c r="D25" s="291">
        <v>72</v>
      </c>
      <c r="E25" s="76"/>
      <c r="F25" s="76"/>
      <c r="G25" s="87"/>
      <c r="H25" s="131"/>
      <c r="I25" s="127"/>
      <c r="J25" s="75">
        <f t="shared" si="1"/>
        <v>0</v>
      </c>
      <c r="K25" s="184">
        <v>3</v>
      </c>
      <c r="L25" s="184">
        <v>58</v>
      </c>
      <c r="M25" s="75">
        <f t="shared" si="2"/>
        <v>61</v>
      </c>
      <c r="N25" s="77">
        <f t="shared" si="0"/>
        <v>0.84722222222222221</v>
      </c>
      <c r="O25" s="78"/>
      <c r="P25" s="79">
        <v>207</v>
      </c>
      <c r="Q25" s="80" t="s">
        <v>57</v>
      </c>
      <c r="R25" s="370"/>
      <c r="S25" s="367"/>
    </row>
    <row r="26" spans="1:19" x14ac:dyDescent="0.3">
      <c r="A26" s="71">
        <v>1</v>
      </c>
      <c r="B26" s="83">
        <v>197</v>
      </c>
      <c r="C26" s="72" t="s">
        <v>58</v>
      </c>
      <c r="D26" s="291">
        <v>27</v>
      </c>
      <c r="E26" s="76"/>
      <c r="F26" s="76"/>
      <c r="G26" s="87"/>
      <c r="H26" s="131"/>
      <c r="I26" s="127"/>
      <c r="J26" s="75">
        <f t="shared" si="1"/>
        <v>0</v>
      </c>
      <c r="K26" s="184"/>
      <c r="L26" s="184">
        <v>17</v>
      </c>
      <c r="M26" s="75">
        <f t="shared" si="2"/>
        <v>17</v>
      </c>
      <c r="N26" s="77">
        <f t="shared" si="0"/>
        <v>0.62962962962962965</v>
      </c>
      <c r="O26" s="78"/>
      <c r="P26" s="79">
        <v>105</v>
      </c>
      <c r="Q26" s="80" t="s">
        <v>59</v>
      </c>
      <c r="R26" s="370"/>
      <c r="S26" s="367"/>
    </row>
    <row r="27" spans="1:19" x14ac:dyDescent="0.3">
      <c r="A27" s="307">
        <v>1</v>
      </c>
      <c r="B27" s="307">
        <v>228</v>
      </c>
      <c r="C27" s="308" t="s">
        <v>123</v>
      </c>
      <c r="D27" s="309">
        <v>226</v>
      </c>
      <c r="E27" s="310"/>
      <c r="F27" s="310"/>
      <c r="G27" s="311"/>
      <c r="H27" s="310"/>
      <c r="I27" s="310"/>
      <c r="J27" s="310">
        <f t="shared" si="1"/>
        <v>0</v>
      </c>
      <c r="K27" s="312">
        <v>12</v>
      </c>
      <c r="L27" s="312">
        <v>203</v>
      </c>
      <c r="M27" s="310">
        <f t="shared" si="2"/>
        <v>215</v>
      </c>
      <c r="N27" s="313">
        <f t="shared" si="0"/>
        <v>0.95132743362831862</v>
      </c>
      <c r="O27" s="314"/>
      <c r="P27" s="311">
        <v>316</v>
      </c>
      <c r="Q27" s="323" t="s">
        <v>118</v>
      </c>
      <c r="R27" s="370"/>
      <c r="S27" s="367"/>
    </row>
    <row r="28" spans="1:19" s="84" customFormat="1" x14ac:dyDescent="0.3">
      <c r="A28" s="71">
        <v>1</v>
      </c>
      <c r="B28" s="83">
        <v>249</v>
      </c>
      <c r="C28" s="72" t="s">
        <v>111</v>
      </c>
      <c r="D28" s="291">
        <v>95</v>
      </c>
      <c r="E28" s="76"/>
      <c r="F28" s="76"/>
      <c r="G28" s="87"/>
      <c r="H28" s="131"/>
      <c r="I28" s="127"/>
      <c r="J28" s="75">
        <f t="shared" si="1"/>
        <v>0</v>
      </c>
      <c r="K28" s="184">
        <v>4</v>
      </c>
      <c r="L28" s="184">
        <v>66</v>
      </c>
      <c r="M28" s="75">
        <f t="shared" si="2"/>
        <v>70</v>
      </c>
      <c r="N28" s="77">
        <f t="shared" si="0"/>
        <v>0.73684210526315785</v>
      </c>
      <c r="O28" s="78"/>
      <c r="P28" s="79">
        <v>240</v>
      </c>
      <c r="Q28" s="80" t="s">
        <v>112</v>
      </c>
      <c r="R28" s="370"/>
      <c r="S28" s="367"/>
    </row>
    <row r="29" spans="1:19" x14ac:dyDescent="0.3">
      <c r="A29" s="83">
        <v>1</v>
      </c>
      <c r="B29" s="83">
        <v>264</v>
      </c>
      <c r="C29" s="85" t="s">
        <v>69</v>
      </c>
      <c r="D29" s="291">
        <v>97</v>
      </c>
      <c r="E29" s="76"/>
      <c r="F29" s="76"/>
      <c r="G29" s="87"/>
      <c r="H29" s="131">
        <v>1</v>
      </c>
      <c r="I29" s="127"/>
      <c r="J29" s="75">
        <f t="shared" si="1"/>
        <v>1</v>
      </c>
      <c r="K29" s="184">
        <v>14</v>
      </c>
      <c r="L29" s="184">
        <v>68</v>
      </c>
      <c r="M29" s="75">
        <f t="shared" si="2"/>
        <v>82</v>
      </c>
      <c r="N29" s="77">
        <f t="shared" si="0"/>
        <v>0.84536082474226804</v>
      </c>
      <c r="O29" s="86"/>
      <c r="P29" s="87">
        <v>132</v>
      </c>
      <c r="Q29" s="322" t="s">
        <v>47</v>
      </c>
      <c r="R29" s="370"/>
      <c r="S29" s="367"/>
    </row>
    <row r="30" spans="1:19" s="123" customFormat="1" x14ac:dyDescent="0.3">
      <c r="A30" s="71">
        <v>1</v>
      </c>
      <c r="B30" s="83">
        <v>295</v>
      </c>
      <c r="C30" s="72" t="s">
        <v>124</v>
      </c>
      <c r="D30" s="291">
        <v>34</v>
      </c>
      <c r="E30" s="76"/>
      <c r="F30" s="76"/>
      <c r="G30" s="87"/>
      <c r="H30" s="131"/>
      <c r="I30" s="127"/>
      <c r="J30" s="75">
        <f t="shared" si="1"/>
        <v>0</v>
      </c>
      <c r="K30" s="184"/>
      <c r="L30" s="184">
        <v>25</v>
      </c>
      <c r="M30" s="75">
        <f t="shared" si="2"/>
        <v>25</v>
      </c>
      <c r="N30" s="77">
        <f t="shared" si="0"/>
        <v>0.73529411764705888</v>
      </c>
      <c r="O30" s="78"/>
      <c r="P30" s="79">
        <v>94</v>
      </c>
      <c r="Q30" s="80" t="s">
        <v>114</v>
      </c>
      <c r="R30" s="370"/>
      <c r="S30" s="367"/>
    </row>
    <row r="31" spans="1:19" s="84" customFormat="1" x14ac:dyDescent="0.3">
      <c r="A31" s="83">
        <v>1</v>
      </c>
      <c r="B31" s="83">
        <v>299</v>
      </c>
      <c r="C31" s="85" t="s">
        <v>94</v>
      </c>
      <c r="D31" s="291">
        <v>121</v>
      </c>
      <c r="E31" s="76"/>
      <c r="F31" s="76"/>
      <c r="G31" s="87"/>
      <c r="H31" s="131"/>
      <c r="I31" s="127"/>
      <c r="J31" s="75">
        <f t="shared" si="1"/>
        <v>0</v>
      </c>
      <c r="K31" s="184">
        <v>9</v>
      </c>
      <c r="L31" s="184">
        <v>92</v>
      </c>
      <c r="M31" s="75">
        <f t="shared" si="2"/>
        <v>101</v>
      </c>
      <c r="N31" s="77">
        <f t="shared" si="0"/>
        <v>0.83471074380165289</v>
      </c>
      <c r="O31" s="86"/>
      <c r="P31" s="87">
        <v>150</v>
      </c>
      <c r="Q31" s="322" t="s">
        <v>95</v>
      </c>
      <c r="R31" s="370"/>
      <c r="S31" s="367"/>
    </row>
    <row r="32" spans="1:19" s="13" customFormat="1" x14ac:dyDescent="0.3">
      <c r="A32" s="307">
        <v>1</v>
      </c>
      <c r="B32" s="307">
        <v>330</v>
      </c>
      <c r="C32" s="308" t="s">
        <v>73</v>
      </c>
      <c r="D32" s="309">
        <v>176</v>
      </c>
      <c r="E32" s="310"/>
      <c r="F32" s="310"/>
      <c r="G32" s="311"/>
      <c r="H32" s="310"/>
      <c r="I32" s="310"/>
      <c r="J32" s="310">
        <f t="shared" si="1"/>
        <v>0</v>
      </c>
      <c r="K32" s="312">
        <v>18</v>
      </c>
      <c r="L32" s="312">
        <v>146</v>
      </c>
      <c r="M32" s="310">
        <f t="shared" si="2"/>
        <v>164</v>
      </c>
      <c r="N32" s="313">
        <f t="shared" si="0"/>
        <v>0.93181818181818177</v>
      </c>
      <c r="O32" s="314"/>
      <c r="P32" s="311">
        <v>268</v>
      </c>
      <c r="Q32" s="323" t="s">
        <v>74</v>
      </c>
      <c r="R32" s="370"/>
      <c r="S32" s="367"/>
    </row>
    <row r="33" spans="1:19" x14ac:dyDescent="0.3">
      <c r="A33" s="71">
        <v>1</v>
      </c>
      <c r="B33" s="83">
        <v>333</v>
      </c>
      <c r="C33" s="72" t="s">
        <v>79</v>
      </c>
      <c r="D33" s="291">
        <v>143</v>
      </c>
      <c r="E33" s="76"/>
      <c r="F33" s="76">
        <v>2</v>
      </c>
      <c r="G33" s="87"/>
      <c r="H33" s="131"/>
      <c r="I33" s="127"/>
      <c r="J33" s="75">
        <f t="shared" si="1"/>
        <v>2</v>
      </c>
      <c r="K33" s="184">
        <v>6</v>
      </c>
      <c r="L33" s="184">
        <v>113</v>
      </c>
      <c r="M33" s="75">
        <f t="shared" si="2"/>
        <v>119</v>
      </c>
      <c r="N33" s="77">
        <f t="shared" si="0"/>
        <v>0.83216783216783219</v>
      </c>
      <c r="O33" s="78"/>
      <c r="P33" s="79">
        <v>298</v>
      </c>
      <c r="Q33" s="80" t="s">
        <v>55</v>
      </c>
      <c r="R33" s="370"/>
      <c r="S33" s="367"/>
    </row>
    <row r="34" spans="1:19" s="13" customFormat="1" x14ac:dyDescent="0.3">
      <c r="A34" s="71">
        <v>1</v>
      </c>
      <c r="B34" s="83">
        <v>369</v>
      </c>
      <c r="C34" s="72" t="s">
        <v>127</v>
      </c>
      <c r="D34" s="291">
        <v>20</v>
      </c>
      <c r="E34" s="76"/>
      <c r="F34" s="76"/>
      <c r="G34" s="87"/>
      <c r="H34" s="131"/>
      <c r="I34" s="127"/>
      <c r="J34" s="75">
        <f t="shared" si="1"/>
        <v>0</v>
      </c>
      <c r="K34" s="184"/>
      <c r="L34" s="184">
        <v>17</v>
      </c>
      <c r="M34" s="75">
        <f t="shared" si="2"/>
        <v>17</v>
      </c>
      <c r="N34" s="77">
        <f t="shared" si="0"/>
        <v>0.85</v>
      </c>
      <c r="O34" s="89"/>
      <c r="P34" s="79">
        <v>59</v>
      </c>
      <c r="Q34" s="80" t="s">
        <v>112</v>
      </c>
      <c r="R34" s="370"/>
      <c r="S34" s="367"/>
    </row>
    <row r="35" spans="1:19" x14ac:dyDescent="0.3">
      <c r="A35" s="307">
        <v>1</v>
      </c>
      <c r="B35" s="307">
        <v>384</v>
      </c>
      <c r="C35" s="308" t="s">
        <v>62</v>
      </c>
      <c r="D35" s="309">
        <v>58</v>
      </c>
      <c r="E35" s="310"/>
      <c r="F35" s="310"/>
      <c r="G35" s="311"/>
      <c r="H35" s="310"/>
      <c r="I35" s="310"/>
      <c r="J35" s="310">
        <f t="shared" si="1"/>
        <v>0</v>
      </c>
      <c r="K35" s="312">
        <v>6</v>
      </c>
      <c r="L35" s="312">
        <v>47</v>
      </c>
      <c r="M35" s="310">
        <f t="shared" si="2"/>
        <v>53</v>
      </c>
      <c r="N35" s="313">
        <f t="shared" si="0"/>
        <v>0.91379310344827591</v>
      </c>
      <c r="O35" s="314"/>
      <c r="P35" s="311">
        <v>137</v>
      </c>
      <c r="Q35" s="323" t="s">
        <v>63</v>
      </c>
      <c r="R35" s="370"/>
      <c r="S35" s="367"/>
    </row>
    <row r="36" spans="1:19" x14ac:dyDescent="0.3">
      <c r="A36" s="71">
        <v>1</v>
      </c>
      <c r="B36" s="83">
        <v>404</v>
      </c>
      <c r="C36" s="72" t="s">
        <v>48</v>
      </c>
      <c r="D36" s="291">
        <v>43</v>
      </c>
      <c r="E36" s="76"/>
      <c r="F36" s="76"/>
      <c r="G36" s="87"/>
      <c r="H36" s="131"/>
      <c r="I36" s="127"/>
      <c r="J36" s="75">
        <f t="shared" si="1"/>
        <v>0</v>
      </c>
      <c r="K36" s="184"/>
      <c r="L36" s="184">
        <v>34</v>
      </c>
      <c r="M36" s="75">
        <f t="shared" si="2"/>
        <v>34</v>
      </c>
      <c r="N36" s="77">
        <f t="shared" si="0"/>
        <v>0.79069767441860461</v>
      </c>
      <c r="O36" s="78"/>
      <c r="P36" s="79">
        <v>90</v>
      </c>
      <c r="Q36" s="80" t="s">
        <v>49</v>
      </c>
      <c r="R36" s="370"/>
      <c r="S36" s="367"/>
    </row>
    <row r="37" spans="1:19" s="84" customFormat="1" x14ac:dyDescent="0.3">
      <c r="A37" s="71">
        <v>1</v>
      </c>
      <c r="B37" s="83">
        <v>422</v>
      </c>
      <c r="C37" s="72" t="s">
        <v>60</v>
      </c>
      <c r="D37" s="291">
        <v>22</v>
      </c>
      <c r="E37" s="76"/>
      <c r="F37" s="76"/>
      <c r="G37" s="87"/>
      <c r="H37" s="131"/>
      <c r="I37" s="127"/>
      <c r="J37" s="75">
        <f t="shared" si="1"/>
        <v>0</v>
      </c>
      <c r="K37" s="184">
        <v>3</v>
      </c>
      <c r="L37" s="184">
        <v>16</v>
      </c>
      <c r="M37" s="75">
        <f t="shared" si="2"/>
        <v>19</v>
      </c>
      <c r="N37" s="77">
        <f t="shared" si="0"/>
        <v>0.86363636363636365</v>
      </c>
      <c r="O37" s="78"/>
      <c r="P37" s="79">
        <v>66</v>
      </c>
      <c r="Q37" s="80" t="s">
        <v>61</v>
      </c>
      <c r="R37" s="370"/>
      <c r="S37" s="367"/>
    </row>
    <row r="38" spans="1:19" x14ac:dyDescent="0.3">
      <c r="A38" s="71">
        <v>1</v>
      </c>
      <c r="B38" s="83">
        <v>423</v>
      </c>
      <c r="C38" s="72" t="s">
        <v>77</v>
      </c>
      <c r="D38" s="291">
        <v>117</v>
      </c>
      <c r="E38" s="76"/>
      <c r="F38" s="76"/>
      <c r="G38" s="87"/>
      <c r="H38" s="131"/>
      <c r="I38" s="127"/>
      <c r="J38" s="75">
        <f t="shared" si="1"/>
        <v>0</v>
      </c>
      <c r="K38" s="184">
        <v>4</v>
      </c>
      <c r="L38" s="184">
        <v>100</v>
      </c>
      <c r="M38" s="75">
        <f t="shared" si="2"/>
        <v>104</v>
      </c>
      <c r="N38" s="77">
        <f t="shared" si="0"/>
        <v>0.88888888888888884</v>
      </c>
      <c r="O38" s="78"/>
      <c r="P38" s="79">
        <v>189</v>
      </c>
      <c r="Q38" s="80" t="s">
        <v>78</v>
      </c>
      <c r="R38" s="370"/>
      <c r="S38" s="367"/>
    </row>
    <row r="39" spans="1:19" s="84" customFormat="1" x14ac:dyDescent="0.3">
      <c r="A39" s="83">
        <v>1</v>
      </c>
      <c r="B39" s="83">
        <v>498</v>
      </c>
      <c r="C39" s="85" t="s">
        <v>75</v>
      </c>
      <c r="D39" s="291">
        <v>19</v>
      </c>
      <c r="E39" s="76"/>
      <c r="F39" s="76"/>
      <c r="G39" s="87"/>
      <c r="H39" s="131"/>
      <c r="I39" s="127"/>
      <c r="J39" s="75">
        <f t="shared" si="1"/>
        <v>0</v>
      </c>
      <c r="K39" s="184"/>
      <c r="L39" s="184">
        <v>17</v>
      </c>
      <c r="M39" s="75">
        <f t="shared" si="2"/>
        <v>17</v>
      </c>
      <c r="N39" s="77">
        <f t="shared" si="0"/>
        <v>0.89473684210526316</v>
      </c>
      <c r="O39" s="86"/>
      <c r="P39" s="87">
        <v>56</v>
      </c>
      <c r="Q39" s="322" t="s">
        <v>76</v>
      </c>
      <c r="R39" s="370"/>
      <c r="S39" s="367"/>
    </row>
    <row r="40" spans="1:19" s="13" customFormat="1" x14ac:dyDescent="0.3">
      <c r="A40" s="71">
        <v>1</v>
      </c>
      <c r="B40" s="83">
        <v>526</v>
      </c>
      <c r="C40" s="72" t="s">
        <v>104</v>
      </c>
      <c r="D40" s="291">
        <v>50</v>
      </c>
      <c r="E40" s="76"/>
      <c r="F40" s="76"/>
      <c r="G40" s="87"/>
      <c r="H40" s="131"/>
      <c r="I40" s="127"/>
      <c r="J40" s="75">
        <f t="shared" si="1"/>
        <v>0</v>
      </c>
      <c r="K40" s="184">
        <v>1</v>
      </c>
      <c r="L40" s="184">
        <v>41</v>
      </c>
      <c r="M40" s="75">
        <f t="shared" si="2"/>
        <v>42</v>
      </c>
      <c r="N40" s="77">
        <f t="shared" si="0"/>
        <v>0.84</v>
      </c>
      <c r="O40" s="78"/>
      <c r="P40" s="79">
        <v>45</v>
      </c>
      <c r="Q40" s="322" t="s">
        <v>105</v>
      </c>
      <c r="R40" s="370"/>
      <c r="S40" s="367"/>
    </row>
    <row r="41" spans="1:19" s="4" customFormat="1" x14ac:dyDescent="0.3">
      <c r="A41" s="71">
        <v>1</v>
      </c>
      <c r="B41" s="83">
        <v>544</v>
      </c>
      <c r="C41" s="72" t="s">
        <v>101</v>
      </c>
      <c r="D41" s="291">
        <v>13</v>
      </c>
      <c r="E41" s="76"/>
      <c r="F41" s="76"/>
      <c r="G41" s="87"/>
      <c r="H41" s="131"/>
      <c r="I41" s="127"/>
      <c r="J41" s="75">
        <f t="shared" si="1"/>
        <v>0</v>
      </c>
      <c r="K41" s="184"/>
      <c r="L41" s="184">
        <v>7</v>
      </c>
      <c r="M41" s="75">
        <f t="shared" si="2"/>
        <v>7</v>
      </c>
      <c r="N41" s="77">
        <f t="shared" si="0"/>
        <v>0.53846153846153844</v>
      </c>
      <c r="O41" s="78"/>
      <c r="P41" s="79">
        <v>47</v>
      </c>
      <c r="Q41" s="80" t="s">
        <v>51</v>
      </c>
      <c r="R41" s="370"/>
      <c r="S41" s="367"/>
    </row>
    <row r="42" spans="1:19" s="13" customFormat="1" x14ac:dyDescent="0.3">
      <c r="A42" s="83">
        <v>1</v>
      </c>
      <c r="B42" s="83">
        <v>551</v>
      </c>
      <c r="C42" s="85" t="s">
        <v>66</v>
      </c>
      <c r="D42" s="291">
        <v>103</v>
      </c>
      <c r="E42" s="76"/>
      <c r="F42" s="76"/>
      <c r="G42" s="87"/>
      <c r="H42" s="131"/>
      <c r="I42" s="127"/>
      <c r="J42" s="75">
        <f t="shared" si="1"/>
        <v>0</v>
      </c>
      <c r="K42" s="184">
        <v>2</v>
      </c>
      <c r="L42" s="184">
        <v>82</v>
      </c>
      <c r="M42" s="75">
        <f t="shared" si="2"/>
        <v>84</v>
      </c>
      <c r="N42" s="77">
        <f t="shared" si="0"/>
        <v>0.81553398058252424</v>
      </c>
      <c r="O42" s="86"/>
      <c r="P42" s="87">
        <v>162</v>
      </c>
      <c r="Q42" s="322" t="s">
        <v>67</v>
      </c>
      <c r="R42" s="370"/>
      <c r="S42" s="367"/>
    </row>
    <row r="43" spans="1:19" x14ac:dyDescent="0.3">
      <c r="A43" s="83">
        <v>1</v>
      </c>
      <c r="B43" s="83">
        <v>552</v>
      </c>
      <c r="C43" s="85" t="s">
        <v>68</v>
      </c>
      <c r="D43" s="291">
        <v>59</v>
      </c>
      <c r="E43" s="76"/>
      <c r="F43" s="76"/>
      <c r="G43" s="87"/>
      <c r="H43" s="131"/>
      <c r="I43" s="127"/>
      <c r="J43" s="75">
        <f t="shared" si="1"/>
        <v>0</v>
      </c>
      <c r="K43" s="184">
        <v>8</v>
      </c>
      <c r="L43" s="184">
        <v>44</v>
      </c>
      <c r="M43" s="75">
        <f t="shared" si="2"/>
        <v>52</v>
      </c>
      <c r="N43" s="77">
        <f t="shared" si="0"/>
        <v>0.88135593220338981</v>
      </c>
      <c r="O43" s="86"/>
      <c r="P43" s="87">
        <v>78</v>
      </c>
      <c r="Q43" s="322" t="s">
        <v>49</v>
      </c>
      <c r="R43" s="370"/>
      <c r="S43" s="367"/>
    </row>
    <row r="44" spans="1:19" x14ac:dyDescent="0.3">
      <c r="A44" s="71">
        <v>1</v>
      </c>
      <c r="B44" s="83">
        <v>573</v>
      </c>
      <c r="C44" s="72" t="s">
        <v>64</v>
      </c>
      <c r="D44" s="291">
        <v>15</v>
      </c>
      <c r="E44" s="76"/>
      <c r="F44" s="76"/>
      <c r="G44" s="87"/>
      <c r="H44" s="131"/>
      <c r="I44" s="127"/>
      <c r="J44" s="75">
        <f t="shared" si="1"/>
        <v>0</v>
      </c>
      <c r="K44" s="184"/>
      <c r="L44" s="184">
        <v>7</v>
      </c>
      <c r="M44" s="75">
        <f t="shared" si="2"/>
        <v>7</v>
      </c>
      <c r="N44" s="77">
        <f t="shared" si="0"/>
        <v>0.46666666666666667</v>
      </c>
      <c r="O44" s="78"/>
      <c r="P44" s="79">
        <v>81</v>
      </c>
      <c r="Q44" s="80" t="s">
        <v>65</v>
      </c>
      <c r="R44" s="370"/>
      <c r="S44" s="367"/>
    </row>
    <row r="45" spans="1:19" x14ac:dyDescent="0.3">
      <c r="A45" s="71">
        <v>1</v>
      </c>
      <c r="B45" s="83">
        <v>579</v>
      </c>
      <c r="C45" s="72" t="s">
        <v>97</v>
      </c>
      <c r="D45" s="291">
        <v>46</v>
      </c>
      <c r="E45" s="76"/>
      <c r="F45" s="76"/>
      <c r="G45" s="87"/>
      <c r="H45" s="131"/>
      <c r="I45" s="127"/>
      <c r="J45" s="75">
        <f t="shared" si="1"/>
        <v>0</v>
      </c>
      <c r="K45" s="184"/>
      <c r="L45" s="184">
        <v>36</v>
      </c>
      <c r="M45" s="75">
        <f t="shared" si="2"/>
        <v>36</v>
      </c>
      <c r="N45" s="77">
        <f t="shared" si="0"/>
        <v>0.78260869565217395</v>
      </c>
      <c r="O45" s="78"/>
      <c r="P45" s="79">
        <v>77</v>
      </c>
      <c r="Q45" s="80" t="s">
        <v>98</v>
      </c>
      <c r="R45" s="370"/>
      <c r="S45" s="367"/>
    </row>
    <row r="46" spans="1:19" x14ac:dyDescent="0.3">
      <c r="A46" s="71">
        <v>1</v>
      </c>
      <c r="B46" s="83">
        <v>587</v>
      </c>
      <c r="C46" s="72" t="s">
        <v>121</v>
      </c>
      <c r="D46" s="291">
        <v>20</v>
      </c>
      <c r="E46" s="76"/>
      <c r="F46" s="76"/>
      <c r="G46" s="87"/>
      <c r="H46" s="131"/>
      <c r="I46" s="127"/>
      <c r="J46" s="75">
        <f t="shared" si="1"/>
        <v>0</v>
      </c>
      <c r="K46" s="184">
        <v>1</v>
      </c>
      <c r="L46" s="184">
        <v>13</v>
      </c>
      <c r="M46" s="75">
        <f t="shared" si="2"/>
        <v>14</v>
      </c>
      <c r="N46" s="77">
        <f t="shared" si="0"/>
        <v>0.7</v>
      </c>
      <c r="O46" s="78"/>
      <c r="P46" s="79">
        <v>49</v>
      </c>
      <c r="Q46" s="80" t="s">
        <v>122</v>
      </c>
      <c r="R46" s="370"/>
      <c r="S46" s="367"/>
    </row>
    <row r="47" spans="1:19" x14ac:dyDescent="0.3">
      <c r="A47" s="71">
        <v>1</v>
      </c>
      <c r="B47" s="83">
        <v>588</v>
      </c>
      <c r="C47" s="72" t="s">
        <v>96</v>
      </c>
      <c r="D47" s="291">
        <v>38</v>
      </c>
      <c r="E47" s="76"/>
      <c r="F47" s="76"/>
      <c r="G47" s="87"/>
      <c r="H47" s="131"/>
      <c r="I47" s="127"/>
      <c r="J47" s="75">
        <f t="shared" si="1"/>
        <v>0</v>
      </c>
      <c r="K47" s="184">
        <v>1</v>
      </c>
      <c r="L47" s="184">
        <v>31</v>
      </c>
      <c r="M47" s="75">
        <f t="shared" si="2"/>
        <v>32</v>
      </c>
      <c r="N47" s="77">
        <f t="shared" si="0"/>
        <v>0.84210526315789469</v>
      </c>
      <c r="O47" s="78"/>
      <c r="P47" s="79">
        <v>80</v>
      </c>
      <c r="Q47" s="80" t="s">
        <v>55</v>
      </c>
      <c r="R47" s="370"/>
      <c r="S47" s="367"/>
    </row>
    <row r="48" spans="1:19" x14ac:dyDescent="0.3">
      <c r="A48" s="71">
        <v>1</v>
      </c>
      <c r="B48" s="83">
        <v>595</v>
      </c>
      <c r="C48" s="72" t="s">
        <v>82</v>
      </c>
      <c r="D48" s="291">
        <v>161</v>
      </c>
      <c r="E48" s="76"/>
      <c r="F48" s="76"/>
      <c r="G48" s="87"/>
      <c r="H48" s="131"/>
      <c r="I48" s="127"/>
      <c r="J48" s="75">
        <f t="shared" si="1"/>
        <v>0</v>
      </c>
      <c r="K48" s="184">
        <v>8</v>
      </c>
      <c r="L48" s="184">
        <v>131</v>
      </c>
      <c r="M48" s="75">
        <f t="shared" si="2"/>
        <v>139</v>
      </c>
      <c r="N48" s="77">
        <f t="shared" si="0"/>
        <v>0.86335403726708071</v>
      </c>
      <c r="O48" s="78"/>
      <c r="P48" s="79">
        <v>383</v>
      </c>
      <c r="Q48" s="80" t="s">
        <v>83</v>
      </c>
      <c r="R48" s="370"/>
      <c r="S48" s="367"/>
    </row>
    <row r="49" spans="1:19" x14ac:dyDescent="0.3">
      <c r="A49" s="71">
        <v>1</v>
      </c>
      <c r="B49" s="83">
        <v>637</v>
      </c>
      <c r="C49" s="72" t="s">
        <v>125</v>
      </c>
      <c r="D49" s="291">
        <v>19</v>
      </c>
      <c r="E49" s="76"/>
      <c r="F49" s="76"/>
      <c r="G49" s="87"/>
      <c r="H49" s="131"/>
      <c r="I49" s="127"/>
      <c r="J49" s="75">
        <f t="shared" si="1"/>
        <v>0</v>
      </c>
      <c r="K49" s="184"/>
      <c r="L49" s="184">
        <v>13</v>
      </c>
      <c r="M49" s="75">
        <f t="shared" si="2"/>
        <v>13</v>
      </c>
      <c r="N49" s="77">
        <f t="shared" si="0"/>
        <v>0.68421052631578949</v>
      </c>
      <c r="O49" s="78"/>
      <c r="P49" s="79">
        <v>41</v>
      </c>
      <c r="Q49" s="80" t="s">
        <v>74</v>
      </c>
      <c r="R49" s="370"/>
      <c r="S49" s="367"/>
    </row>
    <row r="50" spans="1:19" s="13" customFormat="1" x14ac:dyDescent="0.3">
      <c r="A50" s="236">
        <f>COUNT(A3:A49)</f>
        <v>47</v>
      </c>
      <c r="B50" s="237"/>
      <c r="C50" s="238" t="s">
        <v>128</v>
      </c>
      <c r="D50" s="292">
        <f>SUM(D3:D49)</f>
        <v>3762</v>
      </c>
      <c r="E50" s="239">
        <f>SUM(E3:E49)</f>
        <v>0</v>
      </c>
      <c r="F50" s="239">
        <f>SUM(F3:F49)</f>
        <v>8</v>
      </c>
      <c r="G50" s="240">
        <f t="shared" ref="G50:M50" si="3">SUM(G3:G49)</f>
        <v>0</v>
      </c>
      <c r="H50" s="241">
        <f t="shared" si="3"/>
        <v>1</v>
      </c>
      <c r="I50" s="242">
        <f t="shared" si="3"/>
        <v>0</v>
      </c>
      <c r="J50" s="243">
        <f t="shared" si="3"/>
        <v>9</v>
      </c>
      <c r="K50" s="294">
        <f t="shared" si="3"/>
        <v>185</v>
      </c>
      <c r="L50" s="294">
        <f t="shared" si="3"/>
        <v>2963</v>
      </c>
      <c r="M50" s="244">
        <f t="shared" si="3"/>
        <v>3148</v>
      </c>
      <c r="N50" s="245">
        <f t="shared" si="0"/>
        <v>0.83678894205209997</v>
      </c>
      <c r="O50" s="246"/>
      <c r="P50" s="247"/>
      <c r="Q50" s="325"/>
      <c r="R50" s="371"/>
      <c r="S50" s="369"/>
    </row>
    <row r="51" spans="1:19" x14ac:dyDescent="0.3">
      <c r="A51" s="101"/>
      <c r="B51" s="187"/>
      <c r="C51" s="102"/>
      <c r="D51" s="122"/>
      <c r="E51" s="122"/>
      <c r="F51" s="122"/>
      <c r="G51" s="122"/>
      <c r="H51" s="122"/>
      <c r="I51" s="122"/>
      <c r="J51" s="160"/>
      <c r="K51" s="305"/>
      <c r="L51" s="305"/>
      <c r="M51" s="306"/>
      <c r="N51" s="114"/>
      <c r="O51" s="234"/>
      <c r="P51" s="107"/>
      <c r="Q51" s="108"/>
      <c r="R51" s="368"/>
      <c r="S51" s="369"/>
    </row>
    <row r="52" spans="1:19" x14ac:dyDescent="0.3">
      <c r="A52" s="138" t="s">
        <v>129</v>
      </c>
      <c r="B52" s="91"/>
      <c r="C52" s="90"/>
      <c r="D52" s="91"/>
      <c r="E52" s="91"/>
      <c r="F52" s="91"/>
      <c r="G52" s="91"/>
      <c r="H52" s="91"/>
      <c r="I52" s="91"/>
      <c r="J52" s="90"/>
      <c r="K52" s="91"/>
      <c r="L52" s="91"/>
      <c r="M52" s="90"/>
      <c r="N52" s="90"/>
      <c r="O52" s="90"/>
      <c r="P52" s="90"/>
      <c r="Q52" s="90"/>
      <c r="R52" s="366"/>
      <c r="S52" s="369"/>
    </row>
    <row r="53" spans="1:19" ht="54.75" customHeight="1" x14ac:dyDescent="0.3">
      <c r="A53" s="64"/>
      <c r="B53" s="186" t="s">
        <v>35</v>
      </c>
      <c r="C53" s="65" t="s">
        <v>36</v>
      </c>
      <c r="D53" s="67" t="s">
        <v>583</v>
      </c>
      <c r="E53" s="194" t="s">
        <v>578</v>
      </c>
      <c r="F53" s="194" t="s">
        <v>579</v>
      </c>
      <c r="G53" s="195" t="s">
        <v>580</v>
      </c>
      <c r="H53" s="196" t="s">
        <v>581</v>
      </c>
      <c r="I53" s="197" t="s">
        <v>582</v>
      </c>
      <c r="J53" s="66" t="s">
        <v>37</v>
      </c>
      <c r="K53" s="124" t="s">
        <v>38</v>
      </c>
      <c r="L53" s="124" t="s">
        <v>39</v>
      </c>
      <c r="M53" s="66" t="s">
        <v>40</v>
      </c>
      <c r="N53" s="68" t="s">
        <v>41</v>
      </c>
      <c r="O53" s="69" t="s">
        <v>42</v>
      </c>
      <c r="P53" s="70" t="s">
        <v>43</v>
      </c>
      <c r="Q53" s="321" t="s">
        <v>44</v>
      </c>
      <c r="R53" s="370"/>
      <c r="S53" s="369"/>
    </row>
    <row r="54" spans="1:19" x14ac:dyDescent="0.3">
      <c r="A54" s="71">
        <v>2</v>
      </c>
      <c r="B54" s="130">
        <v>4</v>
      </c>
      <c r="C54" s="72" t="s">
        <v>175</v>
      </c>
      <c r="D54" s="291">
        <v>55</v>
      </c>
      <c r="E54" s="76"/>
      <c r="F54" s="76"/>
      <c r="G54" s="87"/>
      <c r="H54" s="131"/>
      <c r="I54" s="127"/>
      <c r="J54" s="75">
        <f t="shared" ref="J54:J117" si="4">SUM(E54:I54)</f>
        <v>0</v>
      </c>
      <c r="K54" s="184">
        <v>3</v>
      </c>
      <c r="L54" s="184">
        <v>38</v>
      </c>
      <c r="M54" s="75">
        <f t="shared" ref="M54:M117" si="5">SUM(K54:L54)</f>
        <v>41</v>
      </c>
      <c r="N54" s="77">
        <f t="shared" ref="N54:N85" si="6">SUM(M54/D54)</f>
        <v>0.74545454545454548</v>
      </c>
      <c r="O54" s="78"/>
      <c r="P54" s="79">
        <v>138</v>
      </c>
      <c r="Q54" s="80" t="s">
        <v>176</v>
      </c>
      <c r="R54" s="370"/>
      <c r="S54" s="367"/>
    </row>
    <row r="55" spans="1:19" x14ac:dyDescent="0.3">
      <c r="A55" s="71">
        <v>2</v>
      </c>
      <c r="B55" s="130">
        <v>6</v>
      </c>
      <c r="C55" s="72" t="s">
        <v>192</v>
      </c>
      <c r="D55" s="291">
        <v>54</v>
      </c>
      <c r="E55" s="76"/>
      <c r="F55" s="76"/>
      <c r="G55" s="87"/>
      <c r="H55" s="131"/>
      <c r="I55" s="127"/>
      <c r="J55" s="75">
        <f t="shared" si="4"/>
        <v>0</v>
      </c>
      <c r="K55" s="184"/>
      <c r="L55" s="184">
        <v>45</v>
      </c>
      <c r="M55" s="75">
        <f t="shared" si="5"/>
        <v>45</v>
      </c>
      <c r="N55" s="97">
        <f t="shared" si="6"/>
        <v>0.83333333333333337</v>
      </c>
      <c r="O55" s="78"/>
      <c r="P55" s="79">
        <v>344</v>
      </c>
      <c r="Q55" s="80" t="s">
        <v>193</v>
      </c>
      <c r="R55" s="370"/>
      <c r="S55" s="367"/>
    </row>
    <row r="56" spans="1:19" x14ac:dyDescent="0.3">
      <c r="A56" s="71">
        <v>2</v>
      </c>
      <c r="B56" s="130">
        <v>7</v>
      </c>
      <c r="C56" s="72" t="s">
        <v>203</v>
      </c>
      <c r="D56" s="291">
        <v>30</v>
      </c>
      <c r="E56" s="76"/>
      <c r="F56" s="76"/>
      <c r="G56" s="87"/>
      <c r="H56" s="131"/>
      <c r="I56" s="127"/>
      <c r="J56" s="75">
        <f t="shared" si="4"/>
        <v>0</v>
      </c>
      <c r="K56" s="184"/>
      <c r="L56" s="184">
        <v>25</v>
      </c>
      <c r="M56" s="75">
        <f t="shared" si="5"/>
        <v>25</v>
      </c>
      <c r="N56" s="77">
        <f t="shared" si="6"/>
        <v>0.83333333333333337</v>
      </c>
      <c r="O56" s="78"/>
      <c r="P56" s="79">
        <v>264</v>
      </c>
      <c r="Q56" s="80" t="s">
        <v>162</v>
      </c>
      <c r="R56" s="370"/>
      <c r="S56" s="367"/>
    </row>
    <row r="57" spans="1:19" x14ac:dyDescent="0.3">
      <c r="A57" s="71">
        <v>2</v>
      </c>
      <c r="B57" s="130">
        <v>10</v>
      </c>
      <c r="C57" s="72" t="s">
        <v>170</v>
      </c>
      <c r="D57" s="291">
        <v>47</v>
      </c>
      <c r="E57" s="76"/>
      <c r="F57" s="76"/>
      <c r="G57" s="87"/>
      <c r="H57" s="131"/>
      <c r="I57" s="127"/>
      <c r="J57" s="75">
        <f t="shared" si="4"/>
        <v>0</v>
      </c>
      <c r="K57" s="184"/>
      <c r="L57" s="184">
        <v>36</v>
      </c>
      <c r="M57" s="75">
        <f t="shared" si="5"/>
        <v>36</v>
      </c>
      <c r="N57" s="77">
        <f t="shared" si="6"/>
        <v>0.76595744680851063</v>
      </c>
      <c r="O57" s="78"/>
      <c r="P57" s="79">
        <v>134</v>
      </c>
      <c r="Q57" s="80" t="s">
        <v>171</v>
      </c>
      <c r="R57" s="370"/>
      <c r="S57" s="367"/>
    </row>
    <row r="58" spans="1:19" x14ac:dyDescent="0.3">
      <c r="A58" s="71">
        <v>2</v>
      </c>
      <c r="B58" s="130">
        <v>11</v>
      </c>
      <c r="C58" s="72" t="s">
        <v>185</v>
      </c>
      <c r="D58" s="291">
        <v>60</v>
      </c>
      <c r="E58" s="76"/>
      <c r="F58" s="76"/>
      <c r="G58" s="87"/>
      <c r="H58" s="131"/>
      <c r="I58" s="127"/>
      <c r="J58" s="75">
        <f t="shared" si="4"/>
        <v>0</v>
      </c>
      <c r="K58" s="184">
        <v>3</v>
      </c>
      <c r="L58" s="184">
        <v>48</v>
      </c>
      <c r="M58" s="75">
        <f t="shared" si="5"/>
        <v>51</v>
      </c>
      <c r="N58" s="77">
        <f t="shared" si="6"/>
        <v>0.85</v>
      </c>
      <c r="O58" s="78"/>
      <c r="P58" s="79">
        <v>412</v>
      </c>
      <c r="Q58" s="80" t="s">
        <v>85</v>
      </c>
      <c r="R58" s="370"/>
      <c r="S58" s="367"/>
    </row>
    <row r="59" spans="1:19" s="158" customFormat="1" x14ac:dyDescent="0.3">
      <c r="A59" s="83">
        <v>2</v>
      </c>
      <c r="B59" s="130">
        <v>19</v>
      </c>
      <c r="C59" s="85" t="s">
        <v>183</v>
      </c>
      <c r="D59" s="291">
        <v>60</v>
      </c>
      <c r="E59" s="76"/>
      <c r="F59" s="76"/>
      <c r="G59" s="87"/>
      <c r="H59" s="131"/>
      <c r="I59" s="127"/>
      <c r="J59" s="75">
        <f t="shared" si="4"/>
        <v>0</v>
      </c>
      <c r="K59" s="184">
        <v>1</v>
      </c>
      <c r="L59" s="184">
        <v>52</v>
      </c>
      <c r="M59" s="75">
        <f t="shared" si="5"/>
        <v>53</v>
      </c>
      <c r="N59" s="97">
        <f t="shared" si="6"/>
        <v>0.8833333333333333</v>
      </c>
      <c r="O59" s="86"/>
      <c r="P59" s="87">
        <v>66</v>
      </c>
      <c r="Q59" s="322" t="s">
        <v>49</v>
      </c>
      <c r="R59" s="370"/>
      <c r="S59" s="367"/>
    </row>
    <row r="60" spans="1:19" x14ac:dyDescent="0.3">
      <c r="A60" s="71">
        <v>2</v>
      </c>
      <c r="B60" s="130">
        <v>32</v>
      </c>
      <c r="C60" s="72" t="s">
        <v>130</v>
      </c>
      <c r="D60" s="291">
        <v>45</v>
      </c>
      <c r="E60" s="76"/>
      <c r="F60" s="76"/>
      <c r="G60" s="87"/>
      <c r="H60" s="131"/>
      <c r="I60" s="127"/>
      <c r="J60" s="75">
        <f t="shared" si="4"/>
        <v>0</v>
      </c>
      <c r="K60" s="184">
        <v>2</v>
      </c>
      <c r="L60" s="184">
        <v>28</v>
      </c>
      <c r="M60" s="75">
        <f t="shared" si="5"/>
        <v>30</v>
      </c>
      <c r="N60" s="97">
        <f t="shared" si="6"/>
        <v>0.66666666666666663</v>
      </c>
      <c r="O60" s="78"/>
      <c r="P60" s="79">
        <v>47</v>
      </c>
      <c r="Q60" s="80" t="s">
        <v>131</v>
      </c>
      <c r="R60" s="370"/>
      <c r="S60" s="367"/>
    </row>
    <row r="61" spans="1:19" s="13" customFormat="1" x14ac:dyDescent="0.3">
      <c r="A61" s="71">
        <v>2</v>
      </c>
      <c r="B61" s="130">
        <v>33</v>
      </c>
      <c r="C61" s="72" t="s">
        <v>206</v>
      </c>
      <c r="D61" s="291">
        <v>69</v>
      </c>
      <c r="E61" s="76"/>
      <c r="F61" s="76"/>
      <c r="G61" s="87"/>
      <c r="H61" s="131"/>
      <c r="I61" s="127"/>
      <c r="J61" s="75">
        <f t="shared" si="4"/>
        <v>0</v>
      </c>
      <c r="K61" s="184">
        <v>2</v>
      </c>
      <c r="L61" s="184">
        <v>46</v>
      </c>
      <c r="M61" s="75">
        <f t="shared" si="5"/>
        <v>48</v>
      </c>
      <c r="N61" s="77">
        <f t="shared" si="6"/>
        <v>0.69565217391304346</v>
      </c>
      <c r="O61" s="78"/>
      <c r="P61" s="79">
        <v>200</v>
      </c>
      <c r="Q61" s="80" t="s">
        <v>207</v>
      </c>
      <c r="R61" s="370"/>
      <c r="S61" s="367"/>
    </row>
    <row r="62" spans="1:19" x14ac:dyDescent="0.3">
      <c r="A62" s="71">
        <v>2</v>
      </c>
      <c r="B62" s="130">
        <v>36</v>
      </c>
      <c r="C62" s="72" t="s">
        <v>156</v>
      </c>
      <c r="D62" s="291">
        <v>117</v>
      </c>
      <c r="E62" s="76"/>
      <c r="F62" s="76">
        <v>2</v>
      </c>
      <c r="G62" s="87"/>
      <c r="H62" s="131"/>
      <c r="I62" s="127"/>
      <c r="J62" s="75">
        <f t="shared" si="4"/>
        <v>2</v>
      </c>
      <c r="K62" s="184">
        <v>5</v>
      </c>
      <c r="L62" s="184">
        <v>97</v>
      </c>
      <c r="M62" s="75">
        <f t="shared" si="5"/>
        <v>102</v>
      </c>
      <c r="N62" s="77">
        <f t="shared" si="6"/>
        <v>0.87179487179487181</v>
      </c>
      <c r="O62" s="78"/>
      <c r="P62" s="79">
        <v>390</v>
      </c>
      <c r="Q62" s="80" t="s">
        <v>118</v>
      </c>
      <c r="R62" s="370"/>
      <c r="S62" s="367"/>
    </row>
    <row r="63" spans="1:19" x14ac:dyDescent="0.3">
      <c r="A63" s="71">
        <v>2</v>
      </c>
      <c r="B63" s="130">
        <v>38</v>
      </c>
      <c r="C63" s="72" t="s">
        <v>194</v>
      </c>
      <c r="D63" s="291">
        <v>66</v>
      </c>
      <c r="E63" s="76"/>
      <c r="F63" s="76"/>
      <c r="G63" s="87"/>
      <c r="H63" s="131"/>
      <c r="I63" s="127"/>
      <c r="J63" s="75">
        <f t="shared" si="4"/>
        <v>0</v>
      </c>
      <c r="K63" s="184">
        <v>2</v>
      </c>
      <c r="L63" s="184">
        <v>47</v>
      </c>
      <c r="M63" s="75">
        <f t="shared" si="5"/>
        <v>49</v>
      </c>
      <c r="N63" s="97">
        <f t="shared" si="6"/>
        <v>0.74242424242424243</v>
      </c>
      <c r="O63" s="78"/>
      <c r="P63" s="79">
        <v>214</v>
      </c>
      <c r="Q63" s="80" t="s">
        <v>195</v>
      </c>
      <c r="R63" s="370"/>
      <c r="S63" s="367"/>
    </row>
    <row r="64" spans="1:19" x14ac:dyDescent="0.3">
      <c r="A64" s="71">
        <v>2</v>
      </c>
      <c r="B64" s="130">
        <v>41</v>
      </c>
      <c r="C64" s="72" t="s">
        <v>177</v>
      </c>
      <c r="D64" s="291">
        <v>106</v>
      </c>
      <c r="E64" s="76"/>
      <c r="F64" s="76"/>
      <c r="G64" s="87"/>
      <c r="H64" s="131"/>
      <c r="I64" s="127"/>
      <c r="J64" s="75">
        <f t="shared" si="4"/>
        <v>0</v>
      </c>
      <c r="K64" s="184">
        <v>7</v>
      </c>
      <c r="L64" s="184">
        <v>83</v>
      </c>
      <c r="M64" s="75">
        <f t="shared" si="5"/>
        <v>90</v>
      </c>
      <c r="N64" s="77">
        <f t="shared" si="6"/>
        <v>0.84905660377358494</v>
      </c>
      <c r="O64" s="78"/>
      <c r="P64" s="79">
        <v>145</v>
      </c>
      <c r="Q64" s="80" t="s">
        <v>178</v>
      </c>
      <c r="R64" s="370"/>
      <c r="S64" s="367"/>
    </row>
    <row r="65" spans="1:19" x14ac:dyDescent="0.3">
      <c r="A65" s="71">
        <v>2</v>
      </c>
      <c r="B65" s="130">
        <v>42</v>
      </c>
      <c r="C65" s="72" t="s">
        <v>153</v>
      </c>
      <c r="D65" s="291">
        <v>40</v>
      </c>
      <c r="E65" s="76"/>
      <c r="F65" s="76"/>
      <c r="G65" s="87"/>
      <c r="H65" s="131"/>
      <c r="I65" s="127"/>
      <c r="J65" s="75">
        <f t="shared" si="4"/>
        <v>0</v>
      </c>
      <c r="K65" s="184"/>
      <c r="L65" s="184">
        <v>29</v>
      </c>
      <c r="M65" s="75">
        <f t="shared" si="5"/>
        <v>29</v>
      </c>
      <c r="N65" s="77">
        <f t="shared" si="6"/>
        <v>0.72499999999999998</v>
      </c>
      <c r="O65" s="78"/>
      <c r="P65" s="79">
        <v>88</v>
      </c>
      <c r="Q65" s="80" t="s">
        <v>120</v>
      </c>
      <c r="R65" s="370"/>
      <c r="S65" s="367"/>
    </row>
    <row r="66" spans="1:19" s="13" customFormat="1" x14ac:dyDescent="0.3">
      <c r="A66" s="71">
        <v>2</v>
      </c>
      <c r="B66" s="130">
        <v>64</v>
      </c>
      <c r="C66" s="72" t="s">
        <v>201</v>
      </c>
      <c r="D66" s="291">
        <v>51</v>
      </c>
      <c r="E66" s="76"/>
      <c r="F66" s="76"/>
      <c r="G66" s="87"/>
      <c r="H66" s="131"/>
      <c r="I66" s="127"/>
      <c r="J66" s="75">
        <f t="shared" si="4"/>
        <v>0</v>
      </c>
      <c r="K66" s="184">
        <v>1</v>
      </c>
      <c r="L66" s="184">
        <v>39</v>
      </c>
      <c r="M66" s="75">
        <f t="shared" si="5"/>
        <v>40</v>
      </c>
      <c r="N66" s="77">
        <f t="shared" si="6"/>
        <v>0.78431372549019607</v>
      </c>
      <c r="O66" s="78"/>
      <c r="P66" s="79">
        <v>118</v>
      </c>
      <c r="Q66" s="80" t="s">
        <v>202</v>
      </c>
      <c r="R66" s="370"/>
      <c r="S66" s="367"/>
    </row>
    <row r="67" spans="1:19" s="13" customFormat="1" x14ac:dyDescent="0.3">
      <c r="A67" s="83">
        <v>2</v>
      </c>
      <c r="B67" s="130">
        <v>82</v>
      </c>
      <c r="C67" s="85" t="s">
        <v>219</v>
      </c>
      <c r="D67" s="291">
        <v>23</v>
      </c>
      <c r="E67" s="76"/>
      <c r="F67" s="76"/>
      <c r="G67" s="87"/>
      <c r="H67" s="131"/>
      <c r="I67" s="127"/>
      <c r="J67" s="75">
        <f t="shared" si="4"/>
        <v>0</v>
      </c>
      <c r="K67" s="184">
        <v>2</v>
      </c>
      <c r="L67" s="184">
        <v>18</v>
      </c>
      <c r="M67" s="75">
        <f t="shared" si="5"/>
        <v>20</v>
      </c>
      <c r="N67" s="97">
        <f t="shared" si="6"/>
        <v>0.86956521739130432</v>
      </c>
      <c r="O67" s="86"/>
      <c r="P67" s="87">
        <v>134</v>
      </c>
      <c r="Q67" s="322" t="s">
        <v>63</v>
      </c>
      <c r="R67" s="370"/>
      <c r="S67" s="367"/>
    </row>
    <row r="68" spans="1:19" s="84" customFormat="1" x14ac:dyDescent="0.3">
      <c r="A68" s="71">
        <v>2</v>
      </c>
      <c r="B68" s="130">
        <v>89</v>
      </c>
      <c r="C68" s="72" t="s">
        <v>135</v>
      </c>
      <c r="D68" s="291">
        <v>106</v>
      </c>
      <c r="E68" s="76"/>
      <c r="F68" s="76"/>
      <c r="G68" s="87"/>
      <c r="H68" s="131"/>
      <c r="I68" s="127"/>
      <c r="J68" s="75">
        <f t="shared" si="4"/>
        <v>0</v>
      </c>
      <c r="K68" s="184">
        <v>1</v>
      </c>
      <c r="L68" s="184">
        <v>80</v>
      </c>
      <c r="M68" s="75">
        <f t="shared" si="5"/>
        <v>81</v>
      </c>
      <c r="N68" s="77">
        <f t="shared" si="6"/>
        <v>0.76415094339622647</v>
      </c>
      <c r="O68" s="78"/>
      <c r="P68" s="79">
        <v>318</v>
      </c>
      <c r="Q68" s="80" t="s">
        <v>49</v>
      </c>
      <c r="R68" s="370"/>
      <c r="S68" s="367"/>
    </row>
    <row r="69" spans="1:19" s="158" customFormat="1" x14ac:dyDescent="0.3">
      <c r="A69" s="71">
        <v>2</v>
      </c>
      <c r="B69" s="130">
        <v>115</v>
      </c>
      <c r="C69" s="72" t="s">
        <v>210</v>
      </c>
      <c r="D69" s="291">
        <v>34</v>
      </c>
      <c r="E69" s="76"/>
      <c r="F69" s="76"/>
      <c r="G69" s="87"/>
      <c r="H69" s="131"/>
      <c r="I69" s="127"/>
      <c r="J69" s="75">
        <f t="shared" si="4"/>
        <v>0</v>
      </c>
      <c r="K69" s="184"/>
      <c r="L69" s="184">
        <v>7</v>
      </c>
      <c r="M69" s="75">
        <f t="shared" si="5"/>
        <v>7</v>
      </c>
      <c r="N69" s="77">
        <f t="shared" si="6"/>
        <v>0.20588235294117646</v>
      </c>
      <c r="O69" s="78"/>
      <c r="P69" s="79">
        <v>161</v>
      </c>
      <c r="Q69" s="80" t="s">
        <v>211</v>
      </c>
      <c r="R69" s="370"/>
      <c r="S69" s="367"/>
    </row>
    <row r="70" spans="1:19" s="13" customFormat="1" x14ac:dyDescent="0.3">
      <c r="A70" s="71">
        <v>2</v>
      </c>
      <c r="B70" s="130">
        <v>123</v>
      </c>
      <c r="C70" s="72" t="s">
        <v>182</v>
      </c>
      <c r="D70" s="291">
        <v>39</v>
      </c>
      <c r="E70" s="76"/>
      <c r="F70" s="76"/>
      <c r="G70" s="87"/>
      <c r="H70" s="131"/>
      <c r="I70" s="127"/>
      <c r="J70" s="75">
        <f t="shared" si="4"/>
        <v>0</v>
      </c>
      <c r="K70" s="184"/>
      <c r="L70" s="184">
        <v>27</v>
      </c>
      <c r="M70" s="75">
        <f t="shared" si="5"/>
        <v>27</v>
      </c>
      <c r="N70" s="77">
        <f t="shared" si="6"/>
        <v>0.69230769230769229</v>
      </c>
      <c r="O70" s="78"/>
      <c r="P70" s="79">
        <v>197</v>
      </c>
      <c r="Q70" s="80" t="s">
        <v>147</v>
      </c>
      <c r="R70" s="370"/>
      <c r="S70" s="367"/>
    </row>
    <row r="71" spans="1:19" x14ac:dyDescent="0.3">
      <c r="A71" s="71">
        <v>2</v>
      </c>
      <c r="B71" s="130">
        <v>130</v>
      </c>
      <c r="C71" s="72" t="s">
        <v>165</v>
      </c>
      <c r="D71" s="291">
        <v>138</v>
      </c>
      <c r="E71" s="76"/>
      <c r="F71" s="76"/>
      <c r="G71" s="87"/>
      <c r="H71" s="131"/>
      <c r="I71" s="127"/>
      <c r="J71" s="75">
        <f t="shared" si="4"/>
        <v>0</v>
      </c>
      <c r="K71" s="184">
        <v>17</v>
      </c>
      <c r="L71" s="184">
        <v>100</v>
      </c>
      <c r="M71" s="75">
        <f t="shared" si="5"/>
        <v>117</v>
      </c>
      <c r="N71" s="77">
        <f t="shared" si="6"/>
        <v>0.84782608695652173</v>
      </c>
      <c r="O71" s="78"/>
      <c r="P71" s="79">
        <v>238</v>
      </c>
      <c r="Q71" s="80" t="s">
        <v>74</v>
      </c>
      <c r="R71" s="370"/>
      <c r="S71" s="367"/>
    </row>
    <row r="72" spans="1:19" x14ac:dyDescent="0.3">
      <c r="A72" s="71">
        <v>2</v>
      </c>
      <c r="B72" s="130">
        <v>132</v>
      </c>
      <c r="C72" s="72" t="s">
        <v>188</v>
      </c>
      <c r="D72" s="291">
        <v>168</v>
      </c>
      <c r="E72" s="76"/>
      <c r="F72" s="76"/>
      <c r="G72" s="87"/>
      <c r="H72" s="131"/>
      <c r="I72" s="127"/>
      <c r="J72" s="75">
        <f t="shared" si="4"/>
        <v>0</v>
      </c>
      <c r="K72" s="184"/>
      <c r="L72" s="184">
        <v>137</v>
      </c>
      <c r="M72" s="75">
        <f t="shared" si="5"/>
        <v>137</v>
      </c>
      <c r="N72" s="77">
        <f t="shared" si="6"/>
        <v>0.81547619047619047</v>
      </c>
      <c r="O72" s="78"/>
      <c r="P72" s="79">
        <v>316</v>
      </c>
      <c r="Q72" s="80" t="s">
        <v>91</v>
      </c>
      <c r="R72" s="370"/>
      <c r="S72" s="367"/>
    </row>
    <row r="73" spans="1:19" x14ac:dyDescent="0.3">
      <c r="A73" s="71">
        <v>2</v>
      </c>
      <c r="B73" s="130">
        <v>133</v>
      </c>
      <c r="C73" s="72" t="s">
        <v>166</v>
      </c>
      <c r="D73" s="291">
        <v>31</v>
      </c>
      <c r="E73" s="76"/>
      <c r="F73" s="76"/>
      <c r="G73" s="87"/>
      <c r="H73" s="131"/>
      <c r="I73" s="127"/>
      <c r="J73" s="75">
        <f t="shared" si="4"/>
        <v>0</v>
      </c>
      <c r="K73" s="184"/>
      <c r="L73" s="184">
        <v>22</v>
      </c>
      <c r="M73" s="75">
        <f t="shared" si="5"/>
        <v>22</v>
      </c>
      <c r="N73" s="97">
        <f t="shared" si="6"/>
        <v>0.70967741935483875</v>
      </c>
      <c r="O73" s="78"/>
      <c r="P73" s="79">
        <v>79</v>
      </c>
      <c r="Q73" s="80" t="s">
        <v>89</v>
      </c>
      <c r="R73" s="370"/>
      <c r="S73" s="367"/>
    </row>
    <row r="74" spans="1:19" s="159" customFormat="1" x14ac:dyDescent="0.3">
      <c r="A74" s="71">
        <v>2</v>
      </c>
      <c r="B74" s="130">
        <v>165</v>
      </c>
      <c r="C74" s="72" t="s">
        <v>137</v>
      </c>
      <c r="D74" s="291">
        <v>50</v>
      </c>
      <c r="E74" s="76"/>
      <c r="F74" s="76"/>
      <c r="G74" s="87"/>
      <c r="H74" s="131"/>
      <c r="I74" s="127"/>
      <c r="J74" s="75">
        <f t="shared" si="4"/>
        <v>0</v>
      </c>
      <c r="K74" s="184">
        <v>2</v>
      </c>
      <c r="L74" s="184">
        <v>24</v>
      </c>
      <c r="M74" s="75">
        <f t="shared" si="5"/>
        <v>26</v>
      </c>
      <c r="N74" s="77">
        <f t="shared" si="6"/>
        <v>0.52</v>
      </c>
      <c r="O74" s="78"/>
      <c r="P74" s="79">
        <v>78</v>
      </c>
      <c r="Q74" s="80" t="s">
        <v>61</v>
      </c>
      <c r="R74" s="370"/>
      <c r="S74" s="367"/>
    </row>
    <row r="75" spans="1:19" x14ac:dyDescent="0.3">
      <c r="A75" s="71">
        <v>2</v>
      </c>
      <c r="B75" s="130">
        <v>195</v>
      </c>
      <c r="C75" s="72" t="s">
        <v>160</v>
      </c>
      <c r="D75" s="291">
        <v>33</v>
      </c>
      <c r="E75" s="76"/>
      <c r="F75" s="76"/>
      <c r="G75" s="87"/>
      <c r="H75" s="131"/>
      <c r="I75" s="127"/>
      <c r="J75" s="75">
        <f t="shared" si="4"/>
        <v>0</v>
      </c>
      <c r="K75" s="184"/>
      <c r="L75" s="184">
        <v>27</v>
      </c>
      <c r="M75" s="75">
        <f t="shared" si="5"/>
        <v>27</v>
      </c>
      <c r="N75" s="97">
        <f t="shared" si="6"/>
        <v>0.81818181818181823</v>
      </c>
      <c r="O75" s="78"/>
      <c r="P75" s="79">
        <v>67</v>
      </c>
      <c r="Q75" s="80" t="s">
        <v>65</v>
      </c>
      <c r="R75" s="370"/>
      <c r="S75" s="367"/>
    </row>
    <row r="76" spans="1:19" s="13" customFormat="1" x14ac:dyDescent="0.3">
      <c r="A76" s="71">
        <v>2</v>
      </c>
      <c r="B76" s="130">
        <v>196</v>
      </c>
      <c r="C76" s="72" t="s">
        <v>154</v>
      </c>
      <c r="D76" s="291">
        <v>19</v>
      </c>
      <c r="E76" s="76"/>
      <c r="F76" s="76"/>
      <c r="G76" s="87"/>
      <c r="H76" s="131"/>
      <c r="I76" s="127"/>
      <c r="J76" s="75">
        <f t="shared" si="4"/>
        <v>0</v>
      </c>
      <c r="K76" s="184"/>
      <c r="L76" s="184">
        <v>16</v>
      </c>
      <c r="M76" s="75">
        <f t="shared" si="5"/>
        <v>16</v>
      </c>
      <c r="N76" s="97">
        <f t="shared" si="6"/>
        <v>0.84210526315789469</v>
      </c>
      <c r="O76" s="78"/>
      <c r="P76" s="79">
        <v>25</v>
      </c>
      <c r="Q76" s="80" t="s">
        <v>155</v>
      </c>
      <c r="R76" s="370"/>
      <c r="S76" s="367"/>
    </row>
    <row r="77" spans="1:19" x14ac:dyDescent="0.3">
      <c r="A77" s="83">
        <v>2</v>
      </c>
      <c r="B77" s="130">
        <v>206</v>
      </c>
      <c r="C77" s="85" t="s">
        <v>218</v>
      </c>
      <c r="D77" s="291">
        <v>55</v>
      </c>
      <c r="E77" s="76"/>
      <c r="F77" s="76"/>
      <c r="G77" s="87"/>
      <c r="H77" s="131"/>
      <c r="I77" s="127"/>
      <c r="J77" s="75">
        <f t="shared" si="4"/>
        <v>0</v>
      </c>
      <c r="K77" s="184">
        <v>3</v>
      </c>
      <c r="L77" s="184">
        <v>40</v>
      </c>
      <c r="M77" s="75">
        <f t="shared" si="5"/>
        <v>43</v>
      </c>
      <c r="N77" s="77">
        <f t="shared" si="6"/>
        <v>0.78181818181818186</v>
      </c>
      <c r="O77" s="86"/>
      <c r="P77" s="87">
        <v>266</v>
      </c>
      <c r="Q77" s="322" t="s">
        <v>87</v>
      </c>
      <c r="R77" s="370"/>
      <c r="S77" s="367"/>
    </row>
    <row r="78" spans="1:19" x14ac:dyDescent="0.3">
      <c r="A78" s="71">
        <v>2</v>
      </c>
      <c r="B78" s="130">
        <v>210</v>
      </c>
      <c r="C78" s="72" t="s">
        <v>217</v>
      </c>
      <c r="D78" s="291">
        <v>163</v>
      </c>
      <c r="E78" s="76"/>
      <c r="F78" s="76"/>
      <c r="G78" s="87"/>
      <c r="H78" s="131"/>
      <c r="I78" s="127"/>
      <c r="J78" s="75">
        <f t="shared" si="4"/>
        <v>0</v>
      </c>
      <c r="K78" s="184">
        <v>11</v>
      </c>
      <c r="L78" s="184">
        <v>130</v>
      </c>
      <c r="M78" s="75">
        <f t="shared" si="5"/>
        <v>141</v>
      </c>
      <c r="N78" s="77">
        <f t="shared" si="6"/>
        <v>0.86503067484662577</v>
      </c>
      <c r="O78" s="78"/>
      <c r="P78" s="79">
        <v>346</v>
      </c>
      <c r="Q78" s="80" t="s">
        <v>49</v>
      </c>
      <c r="R78" s="370"/>
      <c r="S78" s="367"/>
    </row>
    <row r="79" spans="1:19" x14ac:dyDescent="0.3">
      <c r="A79" s="307">
        <v>2</v>
      </c>
      <c r="B79" s="315">
        <v>224</v>
      </c>
      <c r="C79" s="308" t="s">
        <v>161</v>
      </c>
      <c r="D79" s="309">
        <v>37</v>
      </c>
      <c r="E79" s="310"/>
      <c r="F79" s="310"/>
      <c r="G79" s="311"/>
      <c r="H79" s="310"/>
      <c r="I79" s="310"/>
      <c r="J79" s="310">
        <f t="shared" si="4"/>
        <v>0</v>
      </c>
      <c r="K79" s="312"/>
      <c r="L79" s="312">
        <v>34</v>
      </c>
      <c r="M79" s="310">
        <f t="shared" si="5"/>
        <v>34</v>
      </c>
      <c r="N79" s="313">
        <f t="shared" si="6"/>
        <v>0.91891891891891897</v>
      </c>
      <c r="O79" s="314"/>
      <c r="P79" s="311">
        <v>70</v>
      </c>
      <c r="Q79" s="323" t="s">
        <v>162</v>
      </c>
      <c r="R79" s="370"/>
      <c r="S79" s="367"/>
    </row>
    <row r="80" spans="1:19" x14ac:dyDescent="0.3">
      <c r="A80" s="307">
        <v>2</v>
      </c>
      <c r="B80" s="315">
        <v>244</v>
      </c>
      <c r="C80" s="308" t="s">
        <v>143</v>
      </c>
      <c r="D80" s="309">
        <v>32</v>
      </c>
      <c r="E80" s="310"/>
      <c r="F80" s="310"/>
      <c r="G80" s="311"/>
      <c r="H80" s="310"/>
      <c r="I80" s="310"/>
      <c r="J80" s="310">
        <f t="shared" si="4"/>
        <v>0</v>
      </c>
      <c r="K80" s="312">
        <v>2</v>
      </c>
      <c r="L80" s="312">
        <v>28</v>
      </c>
      <c r="M80" s="310">
        <f t="shared" si="5"/>
        <v>30</v>
      </c>
      <c r="N80" s="313">
        <f t="shared" si="6"/>
        <v>0.9375</v>
      </c>
      <c r="O80" s="314"/>
      <c r="P80" s="311">
        <v>82</v>
      </c>
      <c r="Q80" s="323" t="s">
        <v>144</v>
      </c>
      <c r="R80" s="370"/>
      <c r="S80" s="367"/>
    </row>
    <row r="81" spans="1:60" x14ac:dyDescent="0.3">
      <c r="A81" s="71">
        <v>2</v>
      </c>
      <c r="B81" s="130">
        <v>257</v>
      </c>
      <c r="C81" s="72" t="s">
        <v>204</v>
      </c>
      <c r="D81" s="291">
        <v>154</v>
      </c>
      <c r="E81" s="76"/>
      <c r="F81" s="76"/>
      <c r="G81" s="87"/>
      <c r="H81" s="131"/>
      <c r="I81" s="127"/>
      <c r="J81" s="75">
        <f t="shared" si="4"/>
        <v>0</v>
      </c>
      <c r="K81" s="184">
        <v>1</v>
      </c>
      <c r="L81" s="184">
        <v>119</v>
      </c>
      <c r="M81" s="75">
        <f t="shared" si="5"/>
        <v>120</v>
      </c>
      <c r="N81" s="77">
        <f t="shared" si="6"/>
        <v>0.77922077922077926</v>
      </c>
      <c r="O81" s="78"/>
      <c r="P81" s="79">
        <v>264</v>
      </c>
      <c r="Q81" s="80" t="s">
        <v>49</v>
      </c>
      <c r="R81" s="370"/>
      <c r="S81" s="367"/>
    </row>
    <row r="82" spans="1:60" x14ac:dyDescent="0.3">
      <c r="A82" s="307">
        <v>2</v>
      </c>
      <c r="B82" s="315">
        <v>263</v>
      </c>
      <c r="C82" s="308" t="s">
        <v>214</v>
      </c>
      <c r="D82" s="309">
        <v>91</v>
      </c>
      <c r="E82" s="310"/>
      <c r="F82" s="310"/>
      <c r="G82" s="311"/>
      <c r="H82" s="310"/>
      <c r="I82" s="310"/>
      <c r="J82" s="310">
        <f t="shared" si="4"/>
        <v>0</v>
      </c>
      <c r="K82" s="312">
        <v>14</v>
      </c>
      <c r="L82" s="312">
        <v>71</v>
      </c>
      <c r="M82" s="310">
        <f t="shared" si="5"/>
        <v>85</v>
      </c>
      <c r="N82" s="313">
        <f t="shared" si="6"/>
        <v>0.93406593406593408</v>
      </c>
      <c r="O82" s="314"/>
      <c r="P82" s="311">
        <v>92</v>
      </c>
      <c r="Q82" s="323" t="s">
        <v>105</v>
      </c>
      <c r="R82" s="370"/>
      <c r="S82" s="367"/>
    </row>
    <row r="83" spans="1:60" s="159" customFormat="1" x14ac:dyDescent="0.3">
      <c r="A83" s="307">
        <v>2</v>
      </c>
      <c r="B83" s="315">
        <v>267</v>
      </c>
      <c r="C83" s="308" t="s">
        <v>215</v>
      </c>
      <c r="D83" s="309">
        <v>79</v>
      </c>
      <c r="E83" s="310"/>
      <c r="F83" s="310"/>
      <c r="G83" s="311"/>
      <c r="H83" s="310"/>
      <c r="I83" s="310"/>
      <c r="J83" s="310">
        <f t="shared" si="4"/>
        <v>0</v>
      </c>
      <c r="K83" s="312">
        <v>5</v>
      </c>
      <c r="L83" s="312">
        <v>70</v>
      </c>
      <c r="M83" s="310">
        <f t="shared" si="5"/>
        <v>75</v>
      </c>
      <c r="N83" s="313">
        <f t="shared" si="6"/>
        <v>0.94936708860759489</v>
      </c>
      <c r="O83" s="314"/>
      <c r="P83" s="311">
        <v>72</v>
      </c>
      <c r="Q83" s="323" t="s">
        <v>103</v>
      </c>
      <c r="R83" s="370"/>
      <c r="S83" s="367"/>
    </row>
    <row r="84" spans="1:60" x14ac:dyDescent="0.3">
      <c r="A84" s="71">
        <v>2</v>
      </c>
      <c r="B84" s="130">
        <v>269</v>
      </c>
      <c r="C84" s="72" t="s">
        <v>184</v>
      </c>
      <c r="D84" s="291">
        <v>33</v>
      </c>
      <c r="E84" s="76"/>
      <c r="F84" s="76"/>
      <c r="G84" s="87"/>
      <c r="H84" s="131"/>
      <c r="I84" s="127"/>
      <c r="J84" s="75">
        <f t="shared" si="4"/>
        <v>0</v>
      </c>
      <c r="K84" s="184">
        <v>11</v>
      </c>
      <c r="L84" s="184">
        <v>13</v>
      </c>
      <c r="M84" s="75">
        <f t="shared" si="5"/>
        <v>24</v>
      </c>
      <c r="N84" s="97">
        <f t="shared" si="6"/>
        <v>0.72727272727272729</v>
      </c>
      <c r="O84" s="78"/>
      <c r="P84" s="87">
        <v>38</v>
      </c>
      <c r="Q84" s="322" t="s">
        <v>131</v>
      </c>
      <c r="R84" s="370"/>
      <c r="S84" s="367"/>
    </row>
    <row r="85" spans="1:60" x14ac:dyDescent="0.3">
      <c r="A85" s="71">
        <v>2</v>
      </c>
      <c r="B85" s="130">
        <v>274</v>
      </c>
      <c r="C85" s="72" t="s">
        <v>186</v>
      </c>
      <c r="D85" s="291">
        <v>32</v>
      </c>
      <c r="E85" s="76"/>
      <c r="F85" s="76"/>
      <c r="G85" s="87"/>
      <c r="H85" s="131"/>
      <c r="I85" s="127"/>
      <c r="J85" s="75">
        <f t="shared" si="4"/>
        <v>0</v>
      </c>
      <c r="K85" s="184"/>
      <c r="L85" s="184">
        <v>24</v>
      </c>
      <c r="M85" s="75">
        <f t="shared" si="5"/>
        <v>24</v>
      </c>
      <c r="N85" s="97">
        <f t="shared" si="6"/>
        <v>0.75</v>
      </c>
      <c r="O85" s="78"/>
      <c r="P85" s="79">
        <v>71</v>
      </c>
      <c r="Q85" s="80" t="s">
        <v>100</v>
      </c>
      <c r="R85" s="370"/>
      <c r="S85" s="367"/>
    </row>
    <row r="86" spans="1:60" s="88" customFormat="1" x14ac:dyDescent="0.3">
      <c r="A86" s="71">
        <v>2</v>
      </c>
      <c r="B86" s="130">
        <v>276</v>
      </c>
      <c r="C86" s="72" t="s">
        <v>132</v>
      </c>
      <c r="D86" s="291">
        <v>36</v>
      </c>
      <c r="E86" s="76"/>
      <c r="F86" s="76"/>
      <c r="G86" s="87"/>
      <c r="H86" s="131"/>
      <c r="I86" s="127"/>
      <c r="J86" s="75">
        <f t="shared" si="4"/>
        <v>0</v>
      </c>
      <c r="K86" s="184">
        <v>3</v>
      </c>
      <c r="L86" s="184">
        <v>23</v>
      </c>
      <c r="M86" s="75">
        <f t="shared" si="5"/>
        <v>26</v>
      </c>
      <c r="N86" s="97">
        <f t="shared" ref="N86:N116" si="7">SUM(M86/D86)</f>
        <v>0.72222222222222221</v>
      </c>
      <c r="O86" s="78"/>
      <c r="P86" s="79">
        <v>147</v>
      </c>
      <c r="Q86" s="80" t="s">
        <v>98</v>
      </c>
      <c r="R86" s="370"/>
      <c r="S86" s="367"/>
    </row>
    <row r="87" spans="1:60" s="13" customFormat="1" x14ac:dyDescent="0.3">
      <c r="A87" s="326">
        <v>2</v>
      </c>
      <c r="B87" s="327">
        <v>285</v>
      </c>
      <c r="C87" s="328" t="s">
        <v>173</v>
      </c>
      <c r="D87" s="309">
        <v>100</v>
      </c>
      <c r="E87" s="310"/>
      <c r="F87" s="310"/>
      <c r="G87" s="330"/>
      <c r="H87" s="329"/>
      <c r="I87" s="329"/>
      <c r="J87" s="310">
        <f t="shared" si="4"/>
        <v>0</v>
      </c>
      <c r="K87" s="331">
        <v>7</v>
      </c>
      <c r="L87" s="331">
        <v>87</v>
      </c>
      <c r="M87" s="310">
        <f t="shared" si="5"/>
        <v>94</v>
      </c>
      <c r="N87" s="332">
        <f t="shared" si="7"/>
        <v>0.94</v>
      </c>
      <c r="O87" s="333"/>
      <c r="P87" s="330">
        <v>135</v>
      </c>
      <c r="Q87" s="334" t="s">
        <v>174</v>
      </c>
      <c r="R87" s="370"/>
      <c r="S87" s="367"/>
    </row>
    <row r="88" spans="1:60" s="226" customFormat="1" x14ac:dyDescent="0.3">
      <c r="A88" s="307">
        <v>2</v>
      </c>
      <c r="B88" s="307">
        <v>286</v>
      </c>
      <c r="C88" s="308" t="s">
        <v>198</v>
      </c>
      <c r="D88" s="309">
        <v>40</v>
      </c>
      <c r="E88" s="310"/>
      <c r="F88" s="310"/>
      <c r="G88" s="347"/>
      <c r="H88" s="310"/>
      <c r="I88" s="310"/>
      <c r="J88" s="310">
        <f t="shared" si="4"/>
        <v>0</v>
      </c>
      <c r="K88" s="310">
        <v>6</v>
      </c>
      <c r="L88" s="310">
        <v>32</v>
      </c>
      <c r="M88" s="310">
        <f t="shared" si="5"/>
        <v>38</v>
      </c>
      <c r="N88" s="319">
        <f t="shared" si="7"/>
        <v>0.95</v>
      </c>
      <c r="O88" s="348"/>
      <c r="P88" s="347">
        <v>80</v>
      </c>
      <c r="Q88" s="323" t="s">
        <v>155</v>
      </c>
      <c r="R88" s="370"/>
      <c r="S88" s="367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230"/>
    </row>
    <row r="89" spans="1:60" s="142" customFormat="1" x14ac:dyDescent="0.3">
      <c r="A89" s="71">
        <v>2</v>
      </c>
      <c r="B89" s="83">
        <v>287</v>
      </c>
      <c r="C89" s="72" t="s">
        <v>187</v>
      </c>
      <c r="D89" s="291">
        <v>76</v>
      </c>
      <c r="E89" s="76"/>
      <c r="F89" s="76"/>
      <c r="G89" s="225"/>
      <c r="H89" s="131"/>
      <c r="I89" s="127"/>
      <c r="J89" s="75">
        <f t="shared" si="4"/>
        <v>0</v>
      </c>
      <c r="K89" s="183">
        <v>8</v>
      </c>
      <c r="L89" s="183">
        <v>59</v>
      </c>
      <c r="M89" s="75">
        <f t="shared" si="5"/>
        <v>67</v>
      </c>
      <c r="N89" s="141">
        <f t="shared" si="7"/>
        <v>0.88157894736842102</v>
      </c>
      <c r="O89" s="89"/>
      <c r="P89" s="99">
        <v>106</v>
      </c>
      <c r="Q89" s="80" t="s">
        <v>155</v>
      </c>
      <c r="R89" s="370"/>
      <c r="S89" s="367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 s="231"/>
    </row>
    <row r="90" spans="1:60" s="227" customFormat="1" x14ac:dyDescent="0.3">
      <c r="A90" s="71">
        <v>2</v>
      </c>
      <c r="B90" s="83">
        <v>294</v>
      </c>
      <c r="C90" s="72" t="s">
        <v>172</v>
      </c>
      <c r="D90" s="291">
        <v>146</v>
      </c>
      <c r="E90" s="76"/>
      <c r="F90" s="76"/>
      <c r="G90" s="225"/>
      <c r="H90" s="131"/>
      <c r="I90" s="127"/>
      <c r="J90" s="75">
        <f t="shared" si="4"/>
        <v>0</v>
      </c>
      <c r="K90" s="183">
        <v>7</v>
      </c>
      <c r="L90" s="183">
        <v>124</v>
      </c>
      <c r="M90" s="75">
        <f t="shared" si="5"/>
        <v>131</v>
      </c>
      <c r="N90" s="141">
        <f t="shared" si="7"/>
        <v>0.89726027397260277</v>
      </c>
      <c r="O90" s="89"/>
      <c r="P90" s="99">
        <v>160</v>
      </c>
      <c r="Q90" s="80" t="s">
        <v>171</v>
      </c>
      <c r="R90" s="370"/>
      <c r="S90" s="367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232"/>
    </row>
    <row r="91" spans="1:60" x14ac:dyDescent="0.3">
      <c r="A91" s="71">
        <v>2</v>
      </c>
      <c r="B91" s="130">
        <v>306</v>
      </c>
      <c r="C91" s="72" t="s">
        <v>212</v>
      </c>
      <c r="D91" s="291">
        <v>15</v>
      </c>
      <c r="E91" s="76"/>
      <c r="F91" s="76"/>
      <c r="G91" s="87"/>
      <c r="H91" s="131"/>
      <c r="I91" s="127"/>
      <c r="J91" s="75">
        <f t="shared" si="4"/>
        <v>0</v>
      </c>
      <c r="K91" s="184"/>
      <c r="L91" s="184">
        <v>10</v>
      </c>
      <c r="M91" s="75">
        <f t="shared" si="5"/>
        <v>10</v>
      </c>
      <c r="N91" s="97">
        <f t="shared" si="7"/>
        <v>0.66666666666666663</v>
      </c>
      <c r="O91" s="78"/>
      <c r="P91" s="79">
        <v>45</v>
      </c>
      <c r="Q91" s="80" t="s">
        <v>213</v>
      </c>
      <c r="R91" s="370"/>
      <c r="S91" s="367"/>
    </row>
    <row r="92" spans="1:60" x14ac:dyDescent="0.3">
      <c r="A92" s="71">
        <v>2</v>
      </c>
      <c r="B92" s="130">
        <v>309</v>
      </c>
      <c r="C92" s="72" t="s">
        <v>134</v>
      </c>
      <c r="D92" s="291">
        <v>41</v>
      </c>
      <c r="E92" s="76"/>
      <c r="F92" s="76"/>
      <c r="G92" s="87"/>
      <c r="H92" s="131"/>
      <c r="I92" s="127"/>
      <c r="J92" s="75">
        <f t="shared" si="4"/>
        <v>0</v>
      </c>
      <c r="K92" s="184">
        <v>3</v>
      </c>
      <c r="L92" s="184">
        <v>28</v>
      </c>
      <c r="M92" s="75">
        <f t="shared" si="5"/>
        <v>31</v>
      </c>
      <c r="N92" s="77">
        <f t="shared" si="7"/>
        <v>0.75609756097560976</v>
      </c>
      <c r="O92" s="78"/>
      <c r="P92" s="79">
        <v>82</v>
      </c>
      <c r="Q92" s="80" t="s">
        <v>87</v>
      </c>
      <c r="R92" s="370"/>
      <c r="S92" s="367"/>
    </row>
    <row r="93" spans="1:60" s="13" customFormat="1" x14ac:dyDescent="0.3">
      <c r="A93" s="307">
        <v>2</v>
      </c>
      <c r="B93" s="315">
        <v>318</v>
      </c>
      <c r="C93" s="308" t="s">
        <v>157</v>
      </c>
      <c r="D93" s="309">
        <v>33</v>
      </c>
      <c r="E93" s="310"/>
      <c r="F93" s="310"/>
      <c r="G93" s="311"/>
      <c r="H93" s="310"/>
      <c r="I93" s="310"/>
      <c r="J93" s="310">
        <f t="shared" si="4"/>
        <v>0</v>
      </c>
      <c r="K93" s="312"/>
      <c r="L93" s="312">
        <v>30</v>
      </c>
      <c r="M93" s="310">
        <f t="shared" si="5"/>
        <v>30</v>
      </c>
      <c r="N93" s="313">
        <f t="shared" si="7"/>
        <v>0.90909090909090906</v>
      </c>
      <c r="O93" s="314"/>
      <c r="P93" s="311">
        <v>95</v>
      </c>
      <c r="Q93" s="323" t="s">
        <v>100</v>
      </c>
      <c r="R93" s="370"/>
      <c r="S93" s="367"/>
    </row>
    <row r="94" spans="1:60" s="158" customFormat="1" x14ac:dyDescent="0.3">
      <c r="A94" s="71">
        <v>2</v>
      </c>
      <c r="B94" s="130">
        <v>322</v>
      </c>
      <c r="C94" s="72" t="s">
        <v>145</v>
      </c>
      <c r="D94" s="291">
        <v>62</v>
      </c>
      <c r="E94" s="76"/>
      <c r="F94" s="76"/>
      <c r="G94" s="87"/>
      <c r="H94" s="131"/>
      <c r="I94" s="127"/>
      <c r="J94" s="75">
        <f t="shared" si="4"/>
        <v>0</v>
      </c>
      <c r="K94" s="184">
        <v>6</v>
      </c>
      <c r="L94" s="184">
        <v>46</v>
      </c>
      <c r="M94" s="75">
        <f t="shared" si="5"/>
        <v>52</v>
      </c>
      <c r="N94" s="77">
        <f t="shared" si="7"/>
        <v>0.83870967741935487</v>
      </c>
      <c r="O94" s="78"/>
      <c r="P94" s="79">
        <v>105</v>
      </c>
      <c r="Q94" s="80" t="s">
        <v>74</v>
      </c>
      <c r="R94" s="370"/>
      <c r="S94" s="367"/>
    </row>
    <row r="95" spans="1:60" x14ac:dyDescent="0.3">
      <c r="A95" s="71">
        <v>2</v>
      </c>
      <c r="B95" s="130">
        <v>329</v>
      </c>
      <c r="C95" s="72" t="s">
        <v>138</v>
      </c>
      <c r="D95" s="291">
        <v>15</v>
      </c>
      <c r="E95" s="76"/>
      <c r="F95" s="76"/>
      <c r="G95" s="87"/>
      <c r="H95" s="131"/>
      <c r="I95" s="127"/>
      <c r="J95" s="75">
        <f t="shared" si="4"/>
        <v>0</v>
      </c>
      <c r="K95" s="184"/>
      <c r="L95" s="184">
        <v>11</v>
      </c>
      <c r="M95" s="75">
        <f t="shared" si="5"/>
        <v>11</v>
      </c>
      <c r="N95" s="97">
        <f t="shared" si="7"/>
        <v>0.73333333333333328</v>
      </c>
      <c r="O95" s="78"/>
      <c r="P95" s="79">
        <v>34</v>
      </c>
      <c r="Q95" s="80" t="s">
        <v>61</v>
      </c>
      <c r="R95" s="370"/>
      <c r="S95" s="367"/>
    </row>
    <row r="96" spans="1:60" s="84" customFormat="1" x14ac:dyDescent="0.3">
      <c r="A96" s="71">
        <v>2</v>
      </c>
      <c r="B96" s="130">
        <v>338</v>
      </c>
      <c r="C96" s="72" t="s">
        <v>140</v>
      </c>
      <c r="D96" s="291">
        <v>27</v>
      </c>
      <c r="E96" s="76"/>
      <c r="F96" s="76"/>
      <c r="G96" s="87"/>
      <c r="H96" s="131"/>
      <c r="I96" s="127"/>
      <c r="J96" s="75">
        <f t="shared" si="4"/>
        <v>0</v>
      </c>
      <c r="K96" s="184">
        <v>1</v>
      </c>
      <c r="L96" s="184">
        <v>21</v>
      </c>
      <c r="M96" s="75">
        <f t="shared" si="5"/>
        <v>22</v>
      </c>
      <c r="N96" s="97">
        <f t="shared" si="7"/>
        <v>0.81481481481481477</v>
      </c>
      <c r="O96" s="78"/>
      <c r="P96" s="79">
        <v>50</v>
      </c>
      <c r="Q96" s="80" t="s">
        <v>65</v>
      </c>
      <c r="R96" s="370"/>
      <c r="S96" s="367"/>
    </row>
    <row r="97" spans="1:19" x14ac:dyDescent="0.3">
      <c r="A97" s="71">
        <v>2</v>
      </c>
      <c r="B97" s="130">
        <v>356</v>
      </c>
      <c r="C97" s="72" t="s">
        <v>199</v>
      </c>
      <c r="D97" s="291">
        <v>41</v>
      </c>
      <c r="E97" s="76"/>
      <c r="F97" s="76"/>
      <c r="G97" s="87"/>
      <c r="H97" s="131"/>
      <c r="I97" s="127"/>
      <c r="J97" s="75">
        <f t="shared" si="4"/>
        <v>0</v>
      </c>
      <c r="K97" s="184">
        <v>3</v>
      </c>
      <c r="L97" s="184">
        <v>33</v>
      </c>
      <c r="M97" s="75">
        <f t="shared" si="5"/>
        <v>36</v>
      </c>
      <c r="N97" s="77">
        <f t="shared" si="7"/>
        <v>0.87804878048780488</v>
      </c>
      <c r="O97" s="78"/>
      <c r="P97" s="79">
        <v>125</v>
      </c>
      <c r="Q97" s="80" t="s">
        <v>98</v>
      </c>
      <c r="R97" s="370"/>
      <c r="S97" s="367"/>
    </row>
    <row r="98" spans="1:19" x14ac:dyDescent="0.3">
      <c r="A98" s="71">
        <v>2</v>
      </c>
      <c r="B98" s="130">
        <v>365</v>
      </c>
      <c r="C98" s="72" t="s">
        <v>159</v>
      </c>
      <c r="D98" s="291">
        <v>43</v>
      </c>
      <c r="E98" s="76"/>
      <c r="F98" s="76"/>
      <c r="G98" s="87"/>
      <c r="H98" s="131"/>
      <c r="I98" s="127"/>
      <c r="J98" s="75">
        <f t="shared" si="4"/>
        <v>0</v>
      </c>
      <c r="K98" s="184">
        <v>5</v>
      </c>
      <c r="L98" s="184">
        <v>32</v>
      </c>
      <c r="M98" s="75">
        <f t="shared" si="5"/>
        <v>37</v>
      </c>
      <c r="N98" s="77">
        <f t="shared" si="7"/>
        <v>0.86046511627906974</v>
      </c>
      <c r="O98" s="78"/>
      <c r="P98" s="79">
        <v>120</v>
      </c>
      <c r="Q98" s="80" t="s">
        <v>78</v>
      </c>
      <c r="R98" s="370"/>
      <c r="S98" s="367"/>
    </row>
    <row r="99" spans="1:19" s="84" customFormat="1" x14ac:dyDescent="0.3">
      <c r="A99" s="71">
        <v>2</v>
      </c>
      <c r="B99" s="130">
        <v>373</v>
      </c>
      <c r="C99" s="72" t="s">
        <v>209</v>
      </c>
      <c r="D99" s="291">
        <v>44</v>
      </c>
      <c r="E99" s="76"/>
      <c r="F99" s="76"/>
      <c r="G99" s="87"/>
      <c r="H99" s="131"/>
      <c r="I99" s="127"/>
      <c r="J99" s="75">
        <f t="shared" si="4"/>
        <v>0</v>
      </c>
      <c r="K99" s="184">
        <v>1</v>
      </c>
      <c r="L99" s="184">
        <v>28</v>
      </c>
      <c r="M99" s="75">
        <f t="shared" si="5"/>
        <v>29</v>
      </c>
      <c r="N99" s="77">
        <f t="shared" si="7"/>
        <v>0.65909090909090906</v>
      </c>
      <c r="O99" s="78"/>
      <c r="P99" s="79">
        <v>79</v>
      </c>
      <c r="Q99" s="80" t="s">
        <v>47</v>
      </c>
      <c r="R99" s="370"/>
      <c r="S99" s="367"/>
    </row>
    <row r="100" spans="1:19" s="13" customFormat="1" x14ac:dyDescent="0.3">
      <c r="A100" s="71">
        <v>2</v>
      </c>
      <c r="B100" s="130">
        <v>386</v>
      </c>
      <c r="C100" s="72" t="s">
        <v>150</v>
      </c>
      <c r="D100" s="291">
        <v>24</v>
      </c>
      <c r="E100" s="76"/>
      <c r="F100" s="76"/>
      <c r="G100" s="87"/>
      <c r="H100" s="131"/>
      <c r="I100" s="127"/>
      <c r="J100" s="75">
        <f t="shared" si="4"/>
        <v>0</v>
      </c>
      <c r="K100" s="184"/>
      <c r="L100" s="184">
        <v>19</v>
      </c>
      <c r="M100" s="75">
        <f t="shared" si="5"/>
        <v>19</v>
      </c>
      <c r="N100" s="97">
        <f t="shared" si="7"/>
        <v>0.79166666666666663</v>
      </c>
      <c r="O100" s="78"/>
      <c r="P100" s="79">
        <v>47</v>
      </c>
      <c r="Q100" s="80" t="s">
        <v>87</v>
      </c>
      <c r="R100" s="370"/>
      <c r="S100" s="367"/>
    </row>
    <row r="101" spans="1:19" x14ac:dyDescent="0.3">
      <c r="A101" s="295">
        <v>2</v>
      </c>
      <c r="B101" s="296">
        <v>391</v>
      </c>
      <c r="C101" s="297" t="s">
        <v>208</v>
      </c>
      <c r="D101" s="298">
        <v>27</v>
      </c>
      <c r="E101" s="143"/>
      <c r="F101" s="143"/>
      <c r="G101" s="299"/>
      <c r="H101" s="143"/>
      <c r="I101" s="143"/>
      <c r="J101" s="143">
        <f t="shared" si="4"/>
        <v>0</v>
      </c>
      <c r="K101" s="300"/>
      <c r="L101" s="300">
        <v>27</v>
      </c>
      <c r="M101" s="143">
        <f t="shared" si="5"/>
        <v>27</v>
      </c>
      <c r="N101" s="301">
        <f t="shared" si="7"/>
        <v>1</v>
      </c>
      <c r="O101" s="302">
        <v>45265</v>
      </c>
      <c r="P101" s="299">
        <v>52</v>
      </c>
      <c r="Q101" s="324" t="s">
        <v>61</v>
      </c>
      <c r="R101" s="370"/>
      <c r="S101" s="367"/>
    </row>
    <row r="102" spans="1:19" x14ac:dyDescent="0.3">
      <c r="A102" s="71">
        <v>2</v>
      </c>
      <c r="B102" s="130">
        <v>399</v>
      </c>
      <c r="C102" s="72" t="s">
        <v>163</v>
      </c>
      <c r="D102" s="291">
        <v>18</v>
      </c>
      <c r="E102" s="76"/>
      <c r="F102" s="76"/>
      <c r="G102" s="87"/>
      <c r="H102" s="131"/>
      <c r="I102" s="127"/>
      <c r="J102" s="75">
        <f t="shared" si="4"/>
        <v>0</v>
      </c>
      <c r="K102" s="184"/>
      <c r="L102" s="184">
        <v>10</v>
      </c>
      <c r="M102" s="75">
        <f t="shared" si="5"/>
        <v>10</v>
      </c>
      <c r="N102" s="97">
        <f t="shared" si="7"/>
        <v>0.55555555555555558</v>
      </c>
      <c r="O102" s="78"/>
      <c r="P102" s="79">
        <v>81</v>
      </c>
      <c r="Q102" s="80" t="s">
        <v>100</v>
      </c>
      <c r="R102" s="370"/>
      <c r="S102" s="367"/>
    </row>
    <row r="103" spans="1:19" x14ac:dyDescent="0.3">
      <c r="A103" s="71">
        <v>2</v>
      </c>
      <c r="B103" s="130">
        <v>401</v>
      </c>
      <c r="C103" s="72" t="s">
        <v>167</v>
      </c>
      <c r="D103" s="291">
        <v>22</v>
      </c>
      <c r="E103" s="76"/>
      <c r="F103" s="76"/>
      <c r="G103" s="87"/>
      <c r="H103" s="131"/>
      <c r="I103" s="127"/>
      <c r="J103" s="75">
        <f t="shared" si="4"/>
        <v>0</v>
      </c>
      <c r="K103" s="184"/>
      <c r="L103" s="184">
        <v>16</v>
      </c>
      <c r="M103" s="75">
        <f t="shared" si="5"/>
        <v>16</v>
      </c>
      <c r="N103" s="97">
        <f t="shared" si="7"/>
        <v>0.72727272727272729</v>
      </c>
      <c r="O103" s="78"/>
      <c r="P103" s="79">
        <v>98</v>
      </c>
      <c r="Q103" s="80" t="s">
        <v>168</v>
      </c>
      <c r="R103" s="370"/>
      <c r="S103" s="367"/>
    </row>
    <row r="104" spans="1:19" x14ac:dyDescent="0.3">
      <c r="A104" s="71">
        <v>2</v>
      </c>
      <c r="B104" s="130">
        <v>454</v>
      </c>
      <c r="C104" s="72" t="s">
        <v>169</v>
      </c>
      <c r="D104" s="291">
        <v>25</v>
      </c>
      <c r="E104" s="76"/>
      <c r="F104" s="76"/>
      <c r="G104" s="87"/>
      <c r="H104" s="131"/>
      <c r="I104" s="127"/>
      <c r="J104" s="75">
        <f t="shared" si="4"/>
        <v>0</v>
      </c>
      <c r="K104" s="184"/>
      <c r="L104" s="184">
        <v>19</v>
      </c>
      <c r="M104" s="75">
        <f t="shared" si="5"/>
        <v>19</v>
      </c>
      <c r="N104" s="97">
        <f t="shared" si="7"/>
        <v>0.76</v>
      </c>
      <c r="O104" s="78"/>
      <c r="P104" s="79">
        <v>87</v>
      </c>
      <c r="Q104" s="80" t="s">
        <v>67</v>
      </c>
      <c r="R104" s="370"/>
      <c r="S104" s="367"/>
    </row>
    <row r="105" spans="1:19" x14ac:dyDescent="0.3">
      <c r="A105" s="71">
        <v>2</v>
      </c>
      <c r="B105" s="130">
        <v>461</v>
      </c>
      <c r="C105" s="72" t="s">
        <v>196</v>
      </c>
      <c r="D105" s="291">
        <v>87</v>
      </c>
      <c r="E105" s="76"/>
      <c r="F105" s="76"/>
      <c r="G105" s="87"/>
      <c r="H105" s="131"/>
      <c r="I105" s="127"/>
      <c r="J105" s="75">
        <f t="shared" si="4"/>
        <v>0</v>
      </c>
      <c r="K105" s="184">
        <v>7</v>
      </c>
      <c r="L105" s="184">
        <v>59</v>
      </c>
      <c r="M105" s="75">
        <f t="shared" si="5"/>
        <v>66</v>
      </c>
      <c r="N105" s="77">
        <f t="shared" si="7"/>
        <v>0.75862068965517238</v>
      </c>
      <c r="O105" s="78"/>
      <c r="P105" s="79">
        <v>122</v>
      </c>
      <c r="Q105" s="80" t="s">
        <v>47</v>
      </c>
      <c r="R105" s="370"/>
      <c r="S105" s="367"/>
    </row>
    <row r="106" spans="1:19" s="13" customFormat="1" x14ac:dyDescent="0.3">
      <c r="A106" s="71">
        <v>2</v>
      </c>
      <c r="B106" s="130">
        <v>464</v>
      </c>
      <c r="C106" s="72" t="s">
        <v>136</v>
      </c>
      <c r="D106" s="291">
        <v>74</v>
      </c>
      <c r="E106" s="76"/>
      <c r="F106" s="76"/>
      <c r="G106" s="87"/>
      <c r="H106" s="131"/>
      <c r="I106" s="127"/>
      <c r="J106" s="75">
        <f t="shared" si="4"/>
        <v>0</v>
      </c>
      <c r="K106" s="184">
        <v>15</v>
      </c>
      <c r="L106" s="184">
        <v>41</v>
      </c>
      <c r="M106" s="75">
        <f t="shared" si="5"/>
        <v>56</v>
      </c>
      <c r="N106" s="77">
        <f t="shared" si="7"/>
        <v>0.7567567567567568</v>
      </c>
      <c r="O106" s="78"/>
      <c r="P106" s="79">
        <v>83</v>
      </c>
      <c r="Q106" s="80" t="s">
        <v>85</v>
      </c>
      <c r="R106" s="370"/>
      <c r="S106" s="367"/>
    </row>
    <row r="107" spans="1:19" x14ac:dyDescent="0.3">
      <c r="A107" s="71">
        <v>2</v>
      </c>
      <c r="B107" s="130">
        <v>467</v>
      </c>
      <c r="C107" s="72" t="s">
        <v>181</v>
      </c>
      <c r="D107" s="291">
        <v>25</v>
      </c>
      <c r="E107" s="76"/>
      <c r="F107" s="76"/>
      <c r="G107" s="87"/>
      <c r="H107" s="131"/>
      <c r="I107" s="127"/>
      <c r="J107" s="75">
        <f t="shared" si="4"/>
        <v>0</v>
      </c>
      <c r="K107" s="184"/>
      <c r="L107" s="184">
        <v>21</v>
      </c>
      <c r="M107" s="75">
        <f t="shared" si="5"/>
        <v>21</v>
      </c>
      <c r="N107" s="97">
        <f t="shared" si="7"/>
        <v>0.84</v>
      </c>
      <c r="O107" s="78"/>
      <c r="P107" s="79">
        <v>48</v>
      </c>
      <c r="Q107" s="80" t="s">
        <v>49</v>
      </c>
      <c r="R107" s="370"/>
      <c r="S107" s="367"/>
    </row>
    <row r="108" spans="1:19" x14ac:dyDescent="0.3">
      <c r="A108" s="71">
        <v>2</v>
      </c>
      <c r="B108" s="130">
        <v>475</v>
      </c>
      <c r="C108" s="72" t="s">
        <v>205</v>
      </c>
      <c r="D108" s="291">
        <v>36</v>
      </c>
      <c r="E108" s="76"/>
      <c r="F108" s="76"/>
      <c r="G108" s="87"/>
      <c r="H108" s="131"/>
      <c r="I108" s="127"/>
      <c r="J108" s="75">
        <f t="shared" si="4"/>
        <v>0</v>
      </c>
      <c r="K108" s="184"/>
      <c r="L108" s="184">
        <v>31</v>
      </c>
      <c r="M108" s="75">
        <f t="shared" si="5"/>
        <v>31</v>
      </c>
      <c r="N108" s="97">
        <f t="shared" si="7"/>
        <v>0.86111111111111116</v>
      </c>
      <c r="O108" s="78"/>
      <c r="P108" s="79">
        <v>67</v>
      </c>
      <c r="Q108" s="80" t="s">
        <v>118</v>
      </c>
      <c r="R108" s="370"/>
      <c r="S108" s="367"/>
    </row>
    <row r="109" spans="1:19" x14ac:dyDescent="0.3">
      <c r="A109" s="71">
        <v>2</v>
      </c>
      <c r="B109" s="130">
        <v>478</v>
      </c>
      <c r="C109" s="72" t="s">
        <v>568</v>
      </c>
      <c r="D109" s="291">
        <v>23</v>
      </c>
      <c r="E109" s="76"/>
      <c r="F109" s="76"/>
      <c r="G109" s="87"/>
      <c r="H109" s="131"/>
      <c r="I109" s="127"/>
      <c r="J109" s="75">
        <f t="shared" si="4"/>
        <v>0</v>
      </c>
      <c r="K109" s="184">
        <v>1</v>
      </c>
      <c r="L109" s="184">
        <v>16</v>
      </c>
      <c r="M109" s="75">
        <f t="shared" si="5"/>
        <v>17</v>
      </c>
      <c r="N109" s="97">
        <f t="shared" si="7"/>
        <v>0.73913043478260865</v>
      </c>
      <c r="O109" s="78"/>
      <c r="P109" s="79">
        <v>68</v>
      </c>
      <c r="Q109" s="80" t="s">
        <v>118</v>
      </c>
      <c r="R109" s="370"/>
      <c r="S109" s="367"/>
    </row>
    <row r="110" spans="1:19" x14ac:dyDescent="0.3">
      <c r="A110" s="350">
        <v>2</v>
      </c>
      <c r="B110" s="351">
        <v>486</v>
      </c>
      <c r="C110" s="352" t="s">
        <v>146</v>
      </c>
      <c r="D110" s="353">
        <v>12</v>
      </c>
      <c r="E110" s="354"/>
      <c r="F110" s="354"/>
      <c r="G110" s="355"/>
      <c r="H110" s="354"/>
      <c r="I110" s="354"/>
      <c r="J110" s="354">
        <f t="shared" si="4"/>
        <v>0</v>
      </c>
      <c r="K110" s="356">
        <v>0</v>
      </c>
      <c r="L110" s="356">
        <v>0</v>
      </c>
      <c r="M110" s="354">
        <f t="shared" si="5"/>
        <v>0</v>
      </c>
      <c r="N110" s="357"/>
      <c r="O110" s="358"/>
      <c r="P110" s="355">
        <v>66</v>
      </c>
      <c r="Q110" s="359" t="s">
        <v>147</v>
      </c>
      <c r="R110" s="370"/>
      <c r="S110" s="367"/>
    </row>
    <row r="111" spans="1:19" x14ac:dyDescent="0.3">
      <c r="A111" s="71">
        <v>2</v>
      </c>
      <c r="B111" s="130">
        <v>506</v>
      </c>
      <c r="C111" s="72" t="s">
        <v>197</v>
      </c>
      <c r="D111" s="291">
        <v>27</v>
      </c>
      <c r="E111" s="76"/>
      <c r="F111" s="76"/>
      <c r="G111" s="87"/>
      <c r="H111" s="131"/>
      <c r="I111" s="127"/>
      <c r="J111" s="75">
        <f t="shared" si="4"/>
        <v>0</v>
      </c>
      <c r="K111" s="184"/>
      <c r="L111" s="184">
        <v>19</v>
      </c>
      <c r="M111" s="75">
        <f t="shared" si="5"/>
        <v>19</v>
      </c>
      <c r="N111" s="77">
        <f t="shared" si="7"/>
        <v>0.70370370370370372</v>
      </c>
      <c r="O111" s="78"/>
      <c r="P111" s="79">
        <v>60</v>
      </c>
      <c r="Q111" s="80" t="s">
        <v>89</v>
      </c>
      <c r="R111" s="370"/>
      <c r="S111" s="367"/>
    </row>
    <row r="112" spans="1:19" s="88" customFormat="1" x14ac:dyDescent="0.3">
      <c r="A112" s="71">
        <v>2</v>
      </c>
      <c r="B112" s="130">
        <v>519</v>
      </c>
      <c r="C112" s="72" t="s">
        <v>141</v>
      </c>
      <c r="D112" s="291">
        <v>18</v>
      </c>
      <c r="E112" s="76"/>
      <c r="F112" s="76"/>
      <c r="G112" s="87"/>
      <c r="H112" s="131"/>
      <c r="I112" s="127"/>
      <c r="J112" s="75">
        <f t="shared" si="4"/>
        <v>0</v>
      </c>
      <c r="K112" s="184"/>
      <c r="L112" s="184">
        <v>13</v>
      </c>
      <c r="M112" s="75">
        <f t="shared" si="5"/>
        <v>13</v>
      </c>
      <c r="N112" s="77">
        <f t="shared" si="7"/>
        <v>0.72222222222222221</v>
      </c>
      <c r="O112" s="78"/>
      <c r="P112" s="79">
        <v>36</v>
      </c>
      <c r="Q112" s="80" t="s">
        <v>142</v>
      </c>
      <c r="R112" s="370"/>
      <c r="S112" s="367"/>
    </row>
    <row r="113" spans="1:19" x14ac:dyDescent="0.3">
      <c r="A113" s="71">
        <v>2</v>
      </c>
      <c r="B113" s="130">
        <v>522</v>
      </c>
      <c r="C113" s="72" t="s">
        <v>189</v>
      </c>
      <c r="D113" s="291">
        <v>59</v>
      </c>
      <c r="E113" s="76"/>
      <c r="F113" s="76"/>
      <c r="G113" s="87"/>
      <c r="H113" s="131"/>
      <c r="I113" s="127"/>
      <c r="J113" s="75">
        <f t="shared" si="4"/>
        <v>0</v>
      </c>
      <c r="K113" s="184">
        <v>3</v>
      </c>
      <c r="L113" s="184">
        <v>46</v>
      </c>
      <c r="M113" s="75">
        <f t="shared" si="5"/>
        <v>49</v>
      </c>
      <c r="N113" s="77">
        <f t="shared" si="7"/>
        <v>0.83050847457627119</v>
      </c>
      <c r="O113" s="78"/>
      <c r="P113" s="79">
        <v>137</v>
      </c>
      <c r="Q113" s="80" t="s">
        <v>190</v>
      </c>
      <c r="R113" s="370"/>
      <c r="S113" s="367"/>
    </row>
    <row r="114" spans="1:19" x14ac:dyDescent="0.3">
      <c r="A114" s="71">
        <v>2</v>
      </c>
      <c r="B114" s="130">
        <v>534</v>
      </c>
      <c r="C114" s="72" t="s">
        <v>164</v>
      </c>
      <c r="D114" s="291">
        <v>39</v>
      </c>
      <c r="E114" s="76"/>
      <c r="F114" s="76"/>
      <c r="G114" s="87"/>
      <c r="H114" s="131"/>
      <c r="I114" s="127"/>
      <c r="J114" s="75">
        <f t="shared" si="4"/>
        <v>0</v>
      </c>
      <c r="K114" s="184"/>
      <c r="L114" s="184">
        <v>33</v>
      </c>
      <c r="M114" s="75">
        <f t="shared" si="5"/>
        <v>33</v>
      </c>
      <c r="N114" s="77">
        <f t="shared" si="7"/>
        <v>0.84615384615384615</v>
      </c>
      <c r="O114" s="78"/>
      <c r="P114" s="79">
        <v>85</v>
      </c>
      <c r="Q114" s="80" t="s">
        <v>107</v>
      </c>
      <c r="R114" s="370"/>
      <c r="S114" s="367"/>
    </row>
    <row r="115" spans="1:19" x14ac:dyDescent="0.3">
      <c r="A115" s="83">
        <v>2</v>
      </c>
      <c r="B115" s="130">
        <v>553</v>
      </c>
      <c r="C115" s="85" t="s">
        <v>216</v>
      </c>
      <c r="D115" s="291">
        <v>46</v>
      </c>
      <c r="E115" s="76"/>
      <c r="F115" s="76"/>
      <c r="G115" s="87"/>
      <c r="H115" s="131"/>
      <c r="I115" s="127"/>
      <c r="J115" s="75">
        <f t="shared" si="4"/>
        <v>0</v>
      </c>
      <c r="K115" s="184">
        <v>1</v>
      </c>
      <c r="L115" s="184">
        <v>39</v>
      </c>
      <c r="M115" s="75">
        <f t="shared" si="5"/>
        <v>40</v>
      </c>
      <c r="N115" s="97">
        <f t="shared" si="7"/>
        <v>0.86956521739130432</v>
      </c>
      <c r="O115" s="86"/>
      <c r="P115" s="87">
        <v>101</v>
      </c>
      <c r="Q115" s="322" t="s">
        <v>57</v>
      </c>
      <c r="R115" s="370"/>
      <c r="S115" s="367"/>
    </row>
    <row r="116" spans="1:19" x14ac:dyDescent="0.3">
      <c r="A116" s="71">
        <v>2</v>
      </c>
      <c r="B116" s="130">
        <v>561</v>
      </c>
      <c r="C116" s="72" t="s">
        <v>179</v>
      </c>
      <c r="D116" s="291">
        <v>50</v>
      </c>
      <c r="E116" s="76"/>
      <c r="F116" s="76"/>
      <c r="G116" s="87"/>
      <c r="H116" s="131"/>
      <c r="I116" s="127"/>
      <c r="J116" s="75">
        <f t="shared" si="4"/>
        <v>0</v>
      </c>
      <c r="K116" s="184"/>
      <c r="L116" s="184">
        <v>42</v>
      </c>
      <c r="M116" s="75">
        <f t="shared" si="5"/>
        <v>42</v>
      </c>
      <c r="N116" s="77">
        <f t="shared" si="7"/>
        <v>0.84</v>
      </c>
      <c r="O116" s="78"/>
      <c r="P116" s="79">
        <v>147</v>
      </c>
      <c r="Q116" s="80" t="s">
        <v>109</v>
      </c>
      <c r="R116" s="370"/>
      <c r="S116" s="367"/>
    </row>
    <row r="117" spans="1:19" x14ac:dyDescent="0.3">
      <c r="A117" s="295">
        <v>2</v>
      </c>
      <c r="B117" s="296">
        <v>569</v>
      </c>
      <c r="C117" s="297" t="s">
        <v>152</v>
      </c>
      <c r="D117" s="298">
        <v>59</v>
      </c>
      <c r="E117" s="143"/>
      <c r="F117" s="143"/>
      <c r="G117" s="299"/>
      <c r="H117" s="143"/>
      <c r="I117" s="143"/>
      <c r="J117" s="143">
        <f t="shared" si="4"/>
        <v>0</v>
      </c>
      <c r="K117" s="300">
        <v>6</v>
      </c>
      <c r="L117" s="300">
        <v>57</v>
      </c>
      <c r="M117" s="143">
        <f t="shared" si="5"/>
        <v>63</v>
      </c>
      <c r="N117" s="301">
        <f t="shared" ref="N117:N125" si="8">SUM(M117/D117)</f>
        <v>1.0677966101694916</v>
      </c>
      <c r="O117" s="302">
        <v>45279</v>
      </c>
      <c r="P117" s="299">
        <v>118</v>
      </c>
      <c r="Q117" s="324" t="s">
        <v>51</v>
      </c>
      <c r="R117" s="370"/>
      <c r="S117" s="367"/>
    </row>
    <row r="118" spans="1:19" s="13" customFormat="1" x14ac:dyDescent="0.3">
      <c r="A118" s="335">
        <v>2</v>
      </c>
      <c r="B118" s="336">
        <v>576</v>
      </c>
      <c r="C118" s="337" t="s">
        <v>133</v>
      </c>
      <c r="D118" s="309">
        <v>37</v>
      </c>
      <c r="E118" s="310"/>
      <c r="F118" s="310"/>
      <c r="G118" s="338"/>
      <c r="H118" s="316"/>
      <c r="I118" s="316"/>
      <c r="J118" s="310">
        <f t="shared" ref="J118:J124" si="9">SUM(E118:I118)</f>
        <v>0</v>
      </c>
      <c r="K118" s="317">
        <v>8</v>
      </c>
      <c r="L118" s="317">
        <v>27</v>
      </c>
      <c r="M118" s="310">
        <f t="shared" ref="M118:M124" si="10">SUM(K118:L118)</f>
        <v>35</v>
      </c>
      <c r="N118" s="318">
        <f t="shared" si="8"/>
        <v>0.94594594594594594</v>
      </c>
      <c r="O118" s="339"/>
      <c r="P118" s="338">
        <v>55</v>
      </c>
      <c r="Q118" s="340" t="s">
        <v>47</v>
      </c>
      <c r="R118" s="370"/>
      <c r="S118" s="367"/>
    </row>
    <row r="119" spans="1:19" s="84" customFormat="1" x14ac:dyDescent="0.3">
      <c r="A119" s="71">
        <v>2</v>
      </c>
      <c r="B119" s="130">
        <v>608</v>
      </c>
      <c r="C119" s="72" t="s">
        <v>191</v>
      </c>
      <c r="D119" s="291">
        <v>67</v>
      </c>
      <c r="E119" s="76"/>
      <c r="F119" s="76"/>
      <c r="G119" s="87"/>
      <c r="H119" s="131"/>
      <c r="I119" s="127"/>
      <c r="J119" s="75">
        <f t="shared" si="9"/>
        <v>0</v>
      </c>
      <c r="K119" s="184">
        <v>5</v>
      </c>
      <c r="L119" s="184">
        <v>53</v>
      </c>
      <c r="M119" s="75">
        <f t="shared" si="10"/>
        <v>58</v>
      </c>
      <c r="N119" s="97">
        <f t="shared" si="8"/>
        <v>0.86567164179104472</v>
      </c>
      <c r="O119" s="78"/>
      <c r="P119" s="79">
        <v>116</v>
      </c>
      <c r="Q119" s="80" t="s">
        <v>49</v>
      </c>
      <c r="R119" s="370"/>
      <c r="S119" s="367"/>
    </row>
    <row r="120" spans="1:19" x14ac:dyDescent="0.3">
      <c r="A120" s="71">
        <v>2</v>
      </c>
      <c r="B120" s="130">
        <v>614</v>
      </c>
      <c r="C120" s="72" t="s">
        <v>200</v>
      </c>
      <c r="D120" s="291">
        <v>12</v>
      </c>
      <c r="E120" s="76"/>
      <c r="F120" s="76"/>
      <c r="G120" s="87"/>
      <c r="H120" s="131"/>
      <c r="I120" s="127"/>
      <c r="J120" s="75">
        <f t="shared" si="9"/>
        <v>0</v>
      </c>
      <c r="K120" s="184"/>
      <c r="L120" s="184">
        <v>7</v>
      </c>
      <c r="M120" s="75">
        <f t="shared" si="10"/>
        <v>7</v>
      </c>
      <c r="N120" s="97">
        <f t="shared" si="8"/>
        <v>0.58333333333333337</v>
      </c>
      <c r="O120" s="78"/>
      <c r="P120" s="79">
        <v>53</v>
      </c>
      <c r="Q120" s="80" t="s">
        <v>87</v>
      </c>
      <c r="R120" s="370"/>
      <c r="S120" s="367"/>
    </row>
    <row r="121" spans="1:19" s="13" customFormat="1" x14ac:dyDescent="0.3">
      <c r="A121" s="307">
        <v>2</v>
      </c>
      <c r="B121" s="315">
        <v>616</v>
      </c>
      <c r="C121" s="308" t="s">
        <v>158</v>
      </c>
      <c r="D121" s="309">
        <v>60</v>
      </c>
      <c r="E121" s="310"/>
      <c r="F121" s="310"/>
      <c r="G121" s="311"/>
      <c r="H121" s="310"/>
      <c r="I121" s="310"/>
      <c r="J121" s="310">
        <f t="shared" si="9"/>
        <v>0</v>
      </c>
      <c r="K121" s="312">
        <v>12</v>
      </c>
      <c r="L121" s="312">
        <v>44</v>
      </c>
      <c r="M121" s="310">
        <f t="shared" si="10"/>
        <v>56</v>
      </c>
      <c r="N121" s="313">
        <f t="shared" si="8"/>
        <v>0.93333333333333335</v>
      </c>
      <c r="O121" s="314"/>
      <c r="P121" s="311">
        <v>60</v>
      </c>
      <c r="Q121" s="323" t="s">
        <v>105</v>
      </c>
      <c r="R121" s="370"/>
      <c r="S121" s="367"/>
    </row>
    <row r="122" spans="1:19" x14ac:dyDescent="0.3">
      <c r="A122" s="295">
        <v>2</v>
      </c>
      <c r="B122" s="296">
        <v>617</v>
      </c>
      <c r="C122" s="297" t="s">
        <v>151</v>
      </c>
      <c r="D122" s="298">
        <v>113</v>
      </c>
      <c r="E122" s="143"/>
      <c r="F122" s="143">
        <v>4</v>
      </c>
      <c r="G122" s="299"/>
      <c r="H122" s="143"/>
      <c r="I122" s="143"/>
      <c r="J122" s="143">
        <f t="shared" si="9"/>
        <v>4</v>
      </c>
      <c r="K122" s="300">
        <v>5</v>
      </c>
      <c r="L122" s="300">
        <v>109</v>
      </c>
      <c r="M122" s="143">
        <f t="shared" si="10"/>
        <v>114</v>
      </c>
      <c r="N122" s="301">
        <f t="shared" si="8"/>
        <v>1.0088495575221239</v>
      </c>
      <c r="O122" s="302">
        <v>45420</v>
      </c>
      <c r="P122" s="299">
        <v>436</v>
      </c>
      <c r="Q122" s="324" t="s">
        <v>67</v>
      </c>
      <c r="R122" s="370"/>
      <c r="S122" s="367"/>
    </row>
    <row r="123" spans="1:19" x14ac:dyDescent="0.3">
      <c r="A123" s="71">
        <v>2</v>
      </c>
      <c r="B123" s="130">
        <v>632</v>
      </c>
      <c r="C123" s="72" t="s">
        <v>148</v>
      </c>
      <c r="D123" s="291">
        <v>43</v>
      </c>
      <c r="E123" s="76"/>
      <c r="F123" s="76"/>
      <c r="G123" s="87"/>
      <c r="H123" s="131"/>
      <c r="I123" s="127"/>
      <c r="J123" s="75">
        <f t="shared" si="9"/>
        <v>0</v>
      </c>
      <c r="K123" s="184">
        <v>1</v>
      </c>
      <c r="L123" s="184">
        <v>16</v>
      </c>
      <c r="M123" s="75">
        <f t="shared" si="10"/>
        <v>17</v>
      </c>
      <c r="N123" s="97">
        <f t="shared" si="8"/>
        <v>0.39534883720930231</v>
      </c>
      <c r="O123" s="78"/>
      <c r="P123" s="79">
        <v>70</v>
      </c>
      <c r="Q123" s="80" t="s">
        <v>149</v>
      </c>
      <c r="R123" s="371"/>
      <c r="S123" s="367"/>
    </row>
    <row r="124" spans="1:19" x14ac:dyDescent="0.3">
      <c r="A124" s="71">
        <v>2</v>
      </c>
      <c r="B124" s="130">
        <v>636</v>
      </c>
      <c r="C124" s="72" t="s">
        <v>180</v>
      </c>
      <c r="D124" s="291">
        <v>51</v>
      </c>
      <c r="E124" s="76"/>
      <c r="F124" s="76"/>
      <c r="G124" s="87"/>
      <c r="H124" s="131"/>
      <c r="I124" s="127"/>
      <c r="J124" s="75">
        <f t="shared" si="9"/>
        <v>0</v>
      </c>
      <c r="K124" s="184">
        <v>1</v>
      </c>
      <c r="L124" s="184">
        <v>43</v>
      </c>
      <c r="M124" s="75">
        <f t="shared" si="10"/>
        <v>44</v>
      </c>
      <c r="N124" s="97">
        <f t="shared" si="8"/>
        <v>0.86274509803921573</v>
      </c>
      <c r="O124" s="78"/>
      <c r="P124" s="79">
        <v>59</v>
      </c>
      <c r="Q124" s="80" t="s">
        <v>98</v>
      </c>
      <c r="R124" s="371"/>
      <c r="S124" s="367"/>
    </row>
    <row r="125" spans="1:19" s="13" customFormat="1" x14ac:dyDescent="0.3">
      <c r="A125" s="236">
        <f>COUNT(A54:A124)</f>
        <v>71</v>
      </c>
      <c r="B125" s="248"/>
      <c r="C125" s="238" t="s">
        <v>220</v>
      </c>
      <c r="D125" s="292">
        <f>SUM(D54:D124)</f>
        <v>3890</v>
      </c>
      <c r="E125" s="249">
        <f>SUM(E54:E124)</f>
        <v>0</v>
      </c>
      <c r="F125" s="249">
        <f>SUM(F54:F124)</f>
        <v>6</v>
      </c>
      <c r="G125" s="240">
        <f t="shared" ref="G125:M125" si="11">SUM(G54:G124)</f>
        <v>0</v>
      </c>
      <c r="H125" s="249">
        <f t="shared" si="11"/>
        <v>0</v>
      </c>
      <c r="I125" s="249">
        <f t="shared" si="11"/>
        <v>0</v>
      </c>
      <c r="J125" s="243">
        <f t="shared" si="11"/>
        <v>6</v>
      </c>
      <c r="K125" s="250">
        <f t="shared" si="11"/>
        <v>210</v>
      </c>
      <c r="L125" s="250">
        <f t="shared" si="11"/>
        <v>2971</v>
      </c>
      <c r="M125" s="244">
        <f t="shared" si="11"/>
        <v>3181</v>
      </c>
      <c r="N125" s="245">
        <f t="shared" si="8"/>
        <v>0.81773778920308482</v>
      </c>
      <c r="O125" s="246"/>
      <c r="P125" s="247"/>
      <c r="Q125" s="325"/>
      <c r="R125" s="370"/>
      <c r="S125" s="369"/>
    </row>
    <row r="126" spans="1:19" x14ac:dyDescent="0.3">
      <c r="A126" s="101"/>
      <c r="B126" s="187"/>
      <c r="C126" s="102"/>
      <c r="D126" s="103"/>
      <c r="E126" s="103"/>
      <c r="F126" s="103"/>
      <c r="G126" s="103"/>
      <c r="H126" s="103"/>
      <c r="I126" s="103"/>
      <c r="J126" s="161"/>
      <c r="K126" s="303"/>
      <c r="L126" s="303"/>
      <c r="M126" s="304"/>
      <c r="N126" s="114"/>
      <c r="O126" s="234"/>
      <c r="P126" s="107"/>
      <c r="Q126" s="108"/>
      <c r="R126" s="366"/>
      <c r="S126" s="369"/>
    </row>
    <row r="127" spans="1:19" x14ac:dyDescent="0.3">
      <c r="A127" s="138" t="s">
        <v>221</v>
      </c>
      <c r="B127" s="91"/>
      <c r="C127" s="90"/>
      <c r="D127" s="91"/>
      <c r="E127" s="91"/>
      <c r="F127" s="91"/>
      <c r="G127" s="91"/>
      <c r="H127" s="91"/>
      <c r="I127" s="91"/>
      <c r="J127" s="90"/>
      <c r="K127" s="91"/>
      <c r="L127" s="91"/>
      <c r="M127" s="90"/>
      <c r="N127" s="90"/>
      <c r="O127" s="90"/>
      <c r="P127" s="90"/>
      <c r="Q127" s="90"/>
      <c r="R127" s="366"/>
      <c r="S127" s="369"/>
    </row>
    <row r="128" spans="1:19" ht="54.75" customHeight="1" x14ac:dyDescent="0.3">
      <c r="A128" s="64"/>
      <c r="B128" s="186" t="s">
        <v>35</v>
      </c>
      <c r="C128" s="65" t="s">
        <v>36</v>
      </c>
      <c r="D128" s="67" t="s">
        <v>583</v>
      </c>
      <c r="E128" s="194" t="s">
        <v>578</v>
      </c>
      <c r="F128" s="194" t="s">
        <v>579</v>
      </c>
      <c r="G128" s="195" t="s">
        <v>580</v>
      </c>
      <c r="H128" s="196" t="s">
        <v>581</v>
      </c>
      <c r="I128" s="197" t="s">
        <v>582</v>
      </c>
      <c r="J128" s="66" t="s">
        <v>37</v>
      </c>
      <c r="K128" s="124" t="s">
        <v>38</v>
      </c>
      <c r="L128" s="124" t="s">
        <v>39</v>
      </c>
      <c r="M128" s="66" t="s">
        <v>40</v>
      </c>
      <c r="N128" s="68" t="s">
        <v>41</v>
      </c>
      <c r="O128" s="69" t="s">
        <v>42</v>
      </c>
      <c r="P128" s="70" t="s">
        <v>43</v>
      </c>
      <c r="Q128" s="321" t="s">
        <v>44</v>
      </c>
      <c r="R128" s="370"/>
      <c r="S128" s="369"/>
    </row>
    <row r="129" spans="1:19" x14ac:dyDescent="0.3">
      <c r="A129" s="71">
        <v>3</v>
      </c>
      <c r="B129" s="130">
        <v>2</v>
      </c>
      <c r="C129" s="72" t="s">
        <v>265</v>
      </c>
      <c r="D129" s="291">
        <v>81</v>
      </c>
      <c r="E129" s="76"/>
      <c r="F129" s="76"/>
      <c r="G129" s="87"/>
      <c r="H129" s="132"/>
      <c r="I129" s="128"/>
      <c r="J129" s="75">
        <f t="shared" ref="J129:J174" si="12">SUM(E129:I129)</f>
        <v>0</v>
      </c>
      <c r="K129" s="125">
        <v>0</v>
      </c>
      <c r="L129" s="125">
        <v>72</v>
      </c>
      <c r="M129" s="75">
        <f t="shared" ref="M129:M130" si="13">SUM(K129:L129)</f>
        <v>72</v>
      </c>
      <c r="N129" s="94">
        <f t="shared" ref="N129:N175" si="14">SUM(M129/D129)</f>
        <v>0.88888888888888884</v>
      </c>
      <c r="O129" s="78"/>
      <c r="P129" s="79">
        <v>234</v>
      </c>
      <c r="Q129" s="80" t="s">
        <v>103</v>
      </c>
      <c r="R129" s="370"/>
      <c r="S129" s="369"/>
    </row>
    <row r="130" spans="1:19" s="13" customFormat="1" x14ac:dyDescent="0.3">
      <c r="A130" s="83">
        <v>3</v>
      </c>
      <c r="B130" s="130">
        <v>37</v>
      </c>
      <c r="C130" s="85" t="s">
        <v>268</v>
      </c>
      <c r="D130" s="291">
        <v>90</v>
      </c>
      <c r="E130" s="76"/>
      <c r="F130" s="76"/>
      <c r="G130" s="87"/>
      <c r="H130" s="132"/>
      <c r="I130" s="128"/>
      <c r="J130" s="75">
        <f t="shared" si="12"/>
        <v>0</v>
      </c>
      <c r="K130" s="125">
        <v>1</v>
      </c>
      <c r="L130" s="125">
        <v>71</v>
      </c>
      <c r="M130" s="183">
        <f t="shared" si="13"/>
        <v>72</v>
      </c>
      <c r="N130" s="94">
        <f t="shared" si="14"/>
        <v>0.8</v>
      </c>
      <c r="O130" s="86"/>
      <c r="P130" s="87">
        <v>185</v>
      </c>
      <c r="Q130" s="322" t="s">
        <v>269</v>
      </c>
      <c r="R130" s="370"/>
      <c r="S130" s="369"/>
    </row>
    <row r="131" spans="1:19" x14ac:dyDescent="0.3">
      <c r="A131" s="307">
        <v>3</v>
      </c>
      <c r="B131" s="315">
        <v>43</v>
      </c>
      <c r="C131" s="308" t="s">
        <v>232</v>
      </c>
      <c r="D131" s="309">
        <v>173</v>
      </c>
      <c r="E131" s="310"/>
      <c r="F131" s="310"/>
      <c r="G131" s="311"/>
      <c r="H131" s="316"/>
      <c r="I131" s="316"/>
      <c r="J131" s="310">
        <f t="shared" si="12"/>
        <v>0</v>
      </c>
      <c r="K131" s="317">
        <v>7</v>
      </c>
      <c r="L131" s="317">
        <v>154</v>
      </c>
      <c r="M131" s="310">
        <f t="shared" ref="M131:M133" si="15">SUM(K131:L131)</f>
        <v>161</v>
      </c>
      <c r="N131" s="318">
        <f t="shared" si="14"/>
        <v>0.93063583815028905</v>
      </c>
      <c r="O131" s="314"/>
      <c r="P131" s="311">
        <v>349</v>
      </c>
      <c r="Q131" s="323" t="s">
        <v>155</v>
      </c>
      <c r="R131" s="370"/>
      <c r="S131" s="369"/>
    </row>
    <row r="132" spans="1:19" s="13" customFormat="1" x14ac:dyDescent="0.3">
      <c r="A132" s="307">
        <v>3</v>
      </c>
      <c r="B132" s="315">
        <v>45</v>
      </c>
      <c r="C132" s="308" t="s">
        <v>254</v>
      </c>
      <c r="D132" s="309">
        <v>66</v>
      </c>
      <c r="E132" s="310"/>
      <c r="F132" s="310"/>
      <c r="G132" s="311"/>
      <c r="H132" s="316"/>
      <c r="I132" s="316"/>
      <c r="J132" s="310">
        <f t="shared" si="12"/>
        <v>0</v>
      </c>
      <c r="K132" s="317">
        <v>2</v>
      </c>
      <c r="L132" s="317">
        <v>62</v>
      </c>
      <c r="M132" s="310">
        <f t="shared" si="15"/>
        <v>64</v>
      </c>
      <c r="N132" s="318">
        <f t="shared" si="14"/>
        <v>0.96969696969696972</v>
      </c>
      <c r="O132" s="314"/>
      <c r="P132" s="311">
        <v>126</v>
      </c>
      <c r="Q132" s="323" t="s">
        <v>207</v>
      </c>
      <c r="R132" s="370"/>
      <c r="S132" s="369"/>
    </row>
    <row r="133" spans="1:19" x14ac:dyDescent="0.3">
      <c r="A133" s="83">
        <v>3</v>
      </c>
      <c r="B133" s="130">
        <v>47</v>
      </c>
      <c r="C133" s="85" t="s">
        <v>239</v>
      </c>
      <c r="D133" s="291">
        <v>34</v>
      </c>
      <c r="E133" s="76"/>
      <c r="F133" s="76"/>
      <c r="G133" s="87"/>
      <c r="H133" s="132"/>
      <c r="I133" s="128"/>
      <c r="J133" s="75">
        <f t="shared" si="12"/>
        <v>0</v>
      </c>
      <c r="K133" s="125">
        <v>5</v>
      </c>
      <c r="L133" s="125">
        <v>19</v>
      </c>
      <c r="M133" s="183">
        <f t="shared" si="15"/>
        <v>24</v>
      </c>
      <c r="N133" s="94">
        <f t="shared" si="14"/>
        <v>0.70588235294117652</v>
      </c>
      <c r="O133" s="86"/>
      <c r="P133" s="87">
        <v>155</v>
      </c>
      <c r="Q133" s="322" t="s">
        <v>47</v>
      </c>
      <c r="R133" s="370"/>
      <c r="S133" s="369"/>
    </row>
    <row r="134" spans="1:19" s="84" customFormat="1" x14ac:dyDescent="0.3">
      <c r="A134" s="307">
        <v>3</v>
      </c>
      <c r="B134" s="307">
        <v>54</v>
      </c>
      <c r="C134" s="308" t="s">
        <v>262</v>
      </c>
      <c r="D134" s="309">
        <v>184</v>
      </c>
      <c r="E134" s="310"/>
      <c r="F134" s="310"/>
      <c r="G134" s="311"/>
      <c r="H134" s="316"/>
      <c r="I134" s="316"/>
      <c r="J134" s="310">
        <f t="shared" si="12"/>
        <v>0</v>
      </c>
      <c r="K134" s="310">
        <v>1</v>
      </c>
      <c r="L134" s="310">
        <v>165</v>
      </c>
      <c r="M134" s="310">
        <f>SUM(K134:L134)</f>
        <v>166</v>
      </c>
      <c r="N134" s="319">
        <f>SUM(M134/D134)</f>
        <v>0.90217391304347827</v>
      </c>
      <c r="O134" s="348"/>
      <c r="P134" s="347">
        <v>495</v>
      </c>
      <c r="Q134" s="323" t="s">
        <v>72</v>
      </c>
      <c r="R134" s="370"/>
      <c r="S134" s="369"/>
    </row>
    <row r="135" spans="1:19" x14ac:dyDescent="0.3">
      <c r="A135" s="71">
        <v>3</v>
      </c>
      <c r="B135" s="130">
        <v>57</v>
      </c>
      <c r="C135" s="72" t="s">
        <v>227</v>
      </c>
      <c r="D135" s="291">
        <v>193</v>
      </c>
      <c r="E135" s="76"/>
      <c r="F135" s="76"/>
      <c r="G135" s="87"/>
      <c r="H135" s="132"/>
      <c r="I135" s="128"/>
      <c r="J135" s="75">
        <f t="shared" si="12"/>
        <v>0</v>
      </c>
      <c r="K135" s="125">
        <v>7</v>
      </c>
      <c r="L135" s="125">
        <v>146</v>
      </c>
      <c r="M135" s="75">
        <f>SUM(K135:L135)</f>
        <v>153</v>
      </c>
      <c r="N135" s="94">
        <f>SUM(M135/D135)</f>
        <v>0.79274611398963735</v>
      </c>
      <c r="O135" s="78"/>
      <c r="P135" s="79">
        <v>259</v>
      </c>
      <c r="Q135" s="80" t="s">
        <v>74</v>
      </c>
      <c r="R135" s="370"/>
      <c r="S135" s="369"/>
    </row>
    <row r="136" spans="1:19" x14ac:dyDescent="0.3">
      <c r="A136" s="71">
        <v>3</v>
      </c>
      <c r="B136" s="130">
        <v>65</v>
      </c>
      <c r="C136" s="72" t="s">
        <v>263</v>
      </c>
      <c r="D136" s="291">
        <v>64</v>
      </c>
      <c r="E136" s="76"/>
      <c r="F136" s="76"/>
      <c r="G136" s="87"/>
      <c r="H136" s="132"/>
      <c r="I136" s="128"/>
      <c r="J136" s="75">
        <f t="shared" si="12"/>
        <v>0</v>
      </c>
      <c r="K136" s="125">
        <v>2</v>
      </c>
      <c r="L136" s="125">
        <v>52</v>
      </c>
      <c r="M136" s="75">
        <f t="shared" ref="M136" si="16">SUM(K136:L136)</f>
        <v>54</v>
      </c>
      <c r="N136" s="94">
        <f t="shared" si="14"/>
        <v>0.84375</v>
      </c>
      <c r="O136" s="78"/>
      <c r="P136" s="79">
        <v>202</v>
      </c>
      <c r="Q136" s="80" t="s">
        <v>47</v>
      </c>
      <c r="R136" s="370"/>
      <c r="S136" s="369"/>
    </row>
    <row r="137" spans="1:19" x14ac:dyDescent="0.3">
      <c r="A137" s="71">
        <v>3</v>
      </c>
      <c r="B137" s="130">
        <v>79</v>
      </c>
      <c r="C137" s="72" t="s">
        <v>250</v>
      </c>
      <c r="D137" s="291">
        <v>165</v>
      </c>
      <c r="E137" s="76"/>
      <c r="F137" s="76"/>
      <c r="G137" s="87"/>
      <c r="H137" s="132"/>
      <c r="I137" s="128"/>
      <c r="J137" s="75">
        <f t="shared" si="12"/>
        <v>0</v>
      </c>
      <c r="K137" s="125">
        <v>13</v>
      </c>
      <c r="L137" s="125">
        <v>123</v>
      </c>
      <c r="M137" s="75">
        <f t="shared" ref="M137:M138" si="17">SUM(K137:L137)</f>
        <v>136</v>
      </c>
      <c r="N137" s="94">
        <f t="shared" si="14"/>
        <v>0.82424242424242422</v>
      </c>
      <c r="O137" s="78"/>
      <c r="P137" s="79">
        <v>213</v>
      </c>
      <c r="Q137" s="80" t="s">
        <v>91</v>
      </c>
      <c r="R137" s="370"/>
      <c r="S137" s="369"/>
    </row>
    <row r="138" spans="1:19" s="13" customFormat="1" x14ac:dyDescent="0.3">
      <c r="A138" s="71">
        <v>3</v>
      </c>
      <c r="B138" s="130">
        <v>84</v>
      </c>
      <c r="C138" s="72" t="s">
        <v>259</v>
      </c>
      <c r="D138" s="291">
        <v>39</v>
      </c>
      <c r="E138" s="76"/>
      <c r="F138" s="76"/>
      <c r="G138" s="87"/>
      <c r="H138" s="132"/>
      <c r="I138" s="128"/>
      <c r="J138" s="75">
        <f t="shared" si="12"/>
        <v>0</v>
      </c>
      <c r="K138" s="184">
        <v>4</v>
      </c>
      <c r="L138" s="184">
        <v>30</v>
      </c>
      <c r="M138" s="75">
        <f t="shared" si="17"/>
        <v>34</v>
      </c>
      <c r="N138" s="97">
        <f t="shared" si="14"/>
        <v>0.87179487179487181</v>
      </c>
      <c r="O138" s="78"/>
      <c r="P138" s="79">
        <v>152</v>
      </c>
      <c r="Q138" s="80" t="s">
        <v>59</v>
      </c>
      <c r="R138" s="370"/>
      <c r="S138" s="369"/>
    </row>
    <row r="139" spans="1:19" x14ac:dyDescent="0.3">
      <c r="A139" s="71">
        <v>3</v>
      </c>
      <c r="B139" s="130">
        <v>95</v>
      </c>
      <c r="C139" s="72" t="s">
        <v>237</v>
      </c>
      <c r="D139" s="291">
        <v>17</v>
      </c>
      <c r="E139" s="76"/>
      <c r="F139" s="76"/>
      <c r="G139" s="87"/>
      <c r="H139" s="132"/>
      <c r="I139" s="128"/>
      <c r="J139" s="75">
        <f t="shared" si="12"/>
        <v>0</v>
      </c>
      <c r="K139" s="125"/>
      <c r="L139" s="125">
        <v>14</v>
      </c>
      <c r="M139" s="75">
        <f t="shared" ref="M139:M142" si="18">SUM(K139:L139)</f>
        <v>14</v>
      </c>
      <c r="N139" s="94">
        <f t="shared" si="14"/>
        <v>0.82352941176470584</v>
      </c>
      <c r="O139" s="78"/>
      <c r="P139" s="79">
        <v>123</v>
      </c>
      <c r="Q139" s="80" t="s">
        <v>114</v>
      </c>
      <c r="R139" s="370"/>
      <c r="S139" s="369"/>
    </row>
    <row r="140" spans="1:19" x14ac:dyDescent="0.3">
      <c r="A140" s="71">
        <v>3</v>
      </c>
      <c r="B140" s="130">
        <v>96</v>
      </c>
      <c r="C140" s="72" t="s">
        <v>241</v>
      </c>
      <c r="D140" s="291">
        <v>203</v>
      </c>
      <c r="E140" s="76"/>
      <c r="F140" s="76"/>
      <c r="G140" s="87"/>
      <c r="H140" s="132"/>
      <c r="I140" s="128"/>
      <c r="J140" s="75">
        <f t="shared" si="12"/>
        <v>0</v>
      </c>
      <c r="K140" s="125">
        <v>13</v>
      </c>
      <c r="L140" s="125">
        <v>155</v>
      </c>
      <c r="M140" s="75">
        <f t="shared" si="18"/>
        <v>168</v>
      </c>
      <c r="N140" s="94">
        <f t="shared" si="14"/>
        <v>0.82758620689655171</v>
      </c>
      <c r="O140" s="78"/>
      <c r="P140" s="79">
        <v>441</v>
      </c>
      <c r="Q140" s="80" t="s">
        <v>67</v>
      </c>
      <c r="R140" s="370"/>
      <c r="S140" s="369"/>
    </row>
    <row r="141" spans="1:19" s="13" customFormat="1" x14ac:dyDescent="0.3">
      <c r="A141" s="71">
        <v>3</v>
      </c>
      <c r="B141" s="130">
        <v>98</v>
      </c>
      <c r="C141" s="72" t="s">
        <v>267</v>
      </c>
      <c r="D141" s="291">
        <v>146</v>
      </c>
      <c r="E141" s="76"/>
      <c r="F141" s="76"/>
      <c r="G141" s="87"/>
      <c r="H141" s="132"/>
      <c r="I141" s="128"/>
      <c r="J141" s="75">
        <f t="shared" si="12"/>
        <v>0</v>
      </c>
      <c r="K141" s="125">
        <v>8</v>
      </c>
      <c r="L141" s="125">
        <v>115</v>
      </c>
      <c r="M141" s="75">
        <f t="shared" si="18"/>
        <v>123</v>
      </c>
      <c r="N141" s="94">
        <f t="shared" si="14"/>
        <v>0.84246575342465757</v>
      </c>
      <c r="O141" s="78"/>
      <c r="P141" s="79">
        <v>346</v>
      </c>
      <c r="Q141" s="80" t="s">
        <v>190</v>
      </c>
      <c r="R141" s="370"/>
      <c r="S141" s="369"/>
    </row>
    <row r="142" spans="1:19" x14ac:dyDescent="0.3">
      <c r="A142" s="71">
        <v>3</v>
      </c>
      <c r="B142" s="130">
        <v>108</v>
      </c>
      <c r="C142" s="72" t="s">
        <v>245</v>
      </c>
      <c r="D142" s="291">
        <v>132</v>
      </c>
      <c r="E142" s="76"/>
      <c r="F142" s="76"/>
      <c r="G142" s="87"/>
      <c r="H142" s="132"/>
      <c r="I142" s="128"/>
      <c r="J142" s="75">
        <f t="shared" si="12"/>
        <v>0</v>
      </c>
      <c r="K142" s="125">
        <v>9</v>
      </c>
      <c r="L142" s="125">
        <v>99</v>
      </c>
      <c r="M142" s="75">
        <f t="shared" si="18"/>
        <v>108</v>
      </c>
      <c r="N142" s="94">
        <f t="shared" si="14"/>
        <v>0.81818181818181823</v>
      </c>
      <c r="O142" s="78"/>
      <c r="P142" s="79">
        <v>243</v>
      </c>
      <c r="Q142" s="80" t="s">
        <v>142</v>
      </c>
      <c r="R142" s="370"/>
      <c r="S142" s="369"/>
    </row>
    <row r="143" spans="1:19" x14ac:dyDescent="0.3">
      <c r="A143" s="307">
        <v>3</v>
      </c>
      <c r="B143" s="315">
        <v>125</v>
      </c>
      <c r="C143" s="308" t="s">
        <v>270</v>
      </c>
      <c r="D143" s="309">
        <v>40</v>
      </c>
      <c r="E143" s="310"/>
      <c r="F143" s="310"/>
      <c r="G143" s="311"/>
      <c r="H143" s="316"/>
      <c r="I143" s="316"/>
      <c r="J143" s="310">
        <f t="shared" si="12"/>
        <v>0</v>
      </c>
      <c r="K143" s="317">
        <v>3</v>
      </c>
      <c r="L143" s="317">
        <v>33</v>
      </c>
      <c r="M143" s="310">
        <f t="shared" ref="M143" si="19">SUM(K143:L143)</f>
        <v>36</v>
      </c>
      <c r="N143" s="318">
        <f t="shared" si="14"/>
        <v>0.9</v>
      </c>
      <c r="O143" s="314"/>
      <c r="P143" s="311">
        <v>65</v>
      </c>
      <c r="Q143" s="323" t="s">
        <v>67</v>
      </c>
      <c r="R143" s="370"/>
      <c r="S143" s="369"/>
    </row>
    <row r="144" spans="1:19" s="13" customFormat="1" x14ac:dyDescent="0.3">
      <c r="A144" s="71">
        <v>3</v>
      </c>
      <c r="B144" s="130">
        <v>141</v>
      </c>
      <c r="C144" s="72" t="s">
        <v>266</v>
      </c>
      <c r="D144" s="291">
        <v>79</v>
      </c>
      <c r="E144" s="76"/>
      <c r="F144" s="76"/>
      <c r="G144" s="87"/>
      <c r="H144" s="132"/>
      <c r="I144" s="128"/>
      <c r="J144" s="75">
        <f t="shared" si="12"/>
        <v>0</v>
      </c>
      <c r="K144" s="125"/>
      <c r="L144" s="125">
        <v>63</v>
      </c>
      <c r="M144" s="75">
        <f t="shared" ref="M144" si="20">SUM(K144:L144)</f>
        <v>63</v>
      </c>
      <c r="N144" s="94">
        <f t="shared" si="14"/>
        <v>0.79746835443037978</v>
      </c>
      <c r="O144" s="78"/>
      <c r="P144" s="79">
        <v>123</v>
      </c>
      <c r="Q144" s="80" t="s">
        <v>155</v>
      </c>
      <c r="R144" s="370"/>
      <c r="S144" s="369"/>
    </row>
    <row r="145" spans="1:19" x14ac:dyDescent="0.3">
      <c r="A145" s="71">
        <v>3</v>
      </c>
      <c r="B145" s="130">
        <v>143</v>
      </c>
      <c r="C145" s="72" t="s">
        <v>225</v>
      </c>
      <c r="D145" s="291">
        <v>30</v>
      </c>
      <c r="E145" s="76"/>
      <c r="F145" s="76"/>
      <c r="G145" s="87"/>
      <c r="H145" s="132"/>
      <c r="I145" s="128"/>
      <c r="J145" s="75">
        <f t="shared" si="12"/>
        <v>0</v>
      </c>
      <c r="K145" s="125"/>
      <c r="L145" s="125">
        <v>18</v>
      </c>
      <c r="M145" s="75">
        <f t="shared" ref="M145" si="21">SUM(K145:L145)</f>
        <v>18</v>
      </c>
      <c r="N145" s="94">
        <f t="shared" si="14"/>
        <v>0.6</v>
      </c>
      <c r="O145" s="78"/>
      <c r="P145" s="79">
        <v>62</v>
      </c>
      <c r="Q145" s="80" t="s">
        <v>147</v>
      </c>
      <c r="R145" s="370"/>
      <c r="S145" s="369"/>
    </row>
    <row r="146" spans="1:19" x14ac:dyDescent="0.3">
      <c r="A146" s="307">
        <v>3</v>
      </c>
      <c r="B146" s="315">
        <v>144</v>
      </c>
      <c r="C146" s="308" t="s">
        <v>224</v>
      </c>
      <c r="D146" s="372">
        <v>107</v>
      </c>
      <c r="E146" s="310"/>
      <c r="F146" s="310"/>
      <c r="G146" s="311"/>
      <c r="H146" s="316"/>
      <c r="I146" s="316">
        <v>1</v>
      </c>
      <c r="J146" s="310">
        <f t="shared" si="12"/>
        <v>1</v>
      </c>
      <c r="K146" s="317">
        <v>9</v>
      </c>
      <c r="L146" s="317">
        <v>92</v>
      </c>
      <c r="M146" s="310">
        <f t="shared" ref="M146" si="22">SUM(K146:L146)</f>
        <v>101</v>
      </c>
      <c r="N146" s="318">
        <f t="shared" ref="N146" si="23">SUM(M146/D146)</f>
        <v>0.94392523364485981</v>
      </c>
      <c r="O146" s="314"/>
      <c r="P146" s="311">
        <v>119</v>
      </c>
      <c r="Q146" s="323" t="s">
        <v>74</v>
      </c>
      <c r="R146" s="370"/>
      <c r="S146" s="369"/>
    </row>
    <row r="147" spans="1:19" s="13" customFormat="1" x14ac:dyDescent="0.3">
      <c r="A147" s="71">
        <v>3</v>
      </c>
      <c r="B147" s="130">
        <v>149</v>
      </c>
      <c r="C147" s="72" t="s">
        <v>251</v>
      </c>
      <c r="D147" s="291">
        <v>105</v>
      </c>
      <c r="E147" s="76"/>
      <c r="F147" s="76"/>
      <c r="G147" s="87"/>
      <c r="H147" s="132"/>
      <c r="I147" s="128"/>
      <c r="J147" s="75">
        <f t="shared" si="12"/>
        <v>0</v>
      </c>
      <c r="K147" s="125">
        <v>6</v>
      </c>
      <c r="L147" s="125">
        <v>80</v>
      </c>
      <c r="M147" s="75">
        <f t="shared" ref="M147:M148" si="24">SUM(K147:L147)</f>
        <v>86</v>
      </c>
      <c r="N147" s="94">
        <f t="shared" si="14"/>
        <v>0.81904761904761902</v>
      </c>
      <c r="O147" s="78"/>
      <c r="P147" s="79">
        <v>107</v>
      </c>
      <c r="Q147" s="80" t="s">
        <v>95</v>
      </c>
      <c r="R147" s="370"/>
      <c r="S147" s="369"/>
    </row>
    <row r="148" spans="1:19" s="13" customFormat="1" x14ac:dyDescent="0.3">
      <c r="A148" s="83">
        <v>3</v>
      </c>
      <c r="B148" s="130">
        <v>150</v>
      </c>
      <c r="C148" s="85" t="s">
        <v>271</v>
      </c>
      <c r="D148" s="291">
        <v>86</v>
      </c>
      <c r="E148" s="76"/>
      <c r="F148" s="76"/>
      <c r="G148" s="87"/>
      <c r="H148" s="132"/>
      <c r="I148" s="128"/>
      <c r="J148" s="75">
        <f t="shared" si="12"/>
        <v>0</v>
      </c>
      <c r="K148" s="125"/>
      <c r="L148" s="125">
        <v>75</v>
      </c>
      <c r="M148" s="183">
        <f t="shared" si="24"/>
        <v>75</v>
      </c>
      <c r="N148" s="94">
        <f t="shared" si="14"/>
        <v>0.87209302325581395</v>
      </c>
      <c r="O148" s="86"/>
      <c r="P148" s="87">
        <v>91</v>
      </c>
      <c r="Q148" s="322" t="s">
        <v>120</v>
      </c>
      <c r="R148" s="370"/>
      <c r="S148" s="369"/>
    </row>
    <row r="149" spans="1:19" s="13" customFormat="1" x14ac:dyDescent="0.3">
      <c r="A149" s="71">
        <v>3</v>
      </c>
      <c r="B149" s="130">
        <v>184</v>
      </c>
      <c r="C149" s="72" t="s">
        <v>260</v>
      </c>
      <c r="D149" s="291">
        <v>129</v>
      </c>
      <c r="E149" s="76"/>
      <c r="F149" s="76"/>
      <c r="G149" s="87"/>
      <c r="H149" s="132"/>
      <c r="I149" s="128"/>
      <c r="J149" s="75">
        <f t="shared" si="12"/>
        <v>0</v>
      </c>
      <c r="K149" s="125">
        <v>5</v>
      </c>
      <c r="L149" s="125">
        <v>82</v>
      </c>
      <c r="M149" s="75">
        <f t="shared" ref="M149" si="25">SUM(K149:L149)</f>
        <v>87</v>
      </c>
      <c r="N149" s="94">
        <f t="shared" si="14"/>
        <v>0.67441860465116277</v>
      </c>
      <c r="O149" s="78"/>
      <c r="P149" s="79">
        <v>259</v>
      </c>
      <c r="Q149" s="80" t="s">
        <v>155</v>
      </c>
      <c r="R149" s="370"/>
      <c r="S149" s="369"/>
    </row>
    <row r="150" spans="1:19" x14ac:dyDescent="0.3">
      <c r="A150" s="71">
        <v>3</v>
      </c>
      <c r="B150" s="130">
        <v>189</v>
      </c>
      <c r="C150" s="72" t="s">
        <v>233</v>
      </c>
      <c r="D150" s="291">
        <v>39</v>
      </c>
      <c r="E150" s="76"/>
      <c r="F150" s="76"/>
      <c r="G150" s="87"/>
      <c r="H150" s="132"/>
      <c r="I150" s="128"/>
      <c r="J150" s="75">
        <f t="shared" si="12"/>
        <v>0</v>
      </c>
      <c r="K150" s="125"/>
      <c r="L150" s="125">
        <v>29</v>
      </c>
      <c r="M150" s="75">
        <f t="shared" ref="M150:M151" si="26">SUM(K150:L150)</f>
        <v>29</v>
      </c>
      <c r="N150" s="94">
        <f t="shared" si="14"/>
        <v>0.74358974358974361</v>
      </c>
      <c r="O150" s="78"/>
      <c r="P150" s="79">
        <v>136</v>
      </c>
      <c r="Q150" s="80" t="s">
        <v>120</v>
      </c>
      <c r="R150" s="370"/>
      <c r="S150" s="369"/>
    </row>
    <row r="151" spans="1:19" x14ac:dyDescent="0.3">
      <c r="A151" s="307">
        <v>3</v>
      </c>
      <c r="B151" s="315">
        <v>207</v>
      </c>
      <c r="C151" s="308" t="s">
        <v>228</v>
      </c>
      <c r="D151" s="309">
        <v>40</v>
      </c>
      <c r="E151" s="310"/>
      <c r="F151" s="310"/>
      <c r="G151" s="311"/>
      <c r="H151" s="316"/>
      <c r="I151" s="316"/>
      <c r="J151" s="310">
        <f t="shared" si="12"/>
        <v>0</v>
      </c>
      <c r="K151" s="317"/>
      <c r="L151" s="317">
        <v>37</v>
      </c>
      <c r="M151" s="310">
        <f t="shared" si="26"/>
        <v>37</v>
      </c>
      <c r="N151" s="318">
        <f t="shared" si="14"/>
        <v>0.92500000000000004</v>
      </c>
      <c r="O151" s="314"/>
      <c r="P151" s="311">
        <v>68</v>
      </c>
      <c r="Q151" s="323" t="s">
        <v>57</v>
      </c>
      <c r="R151" s="370"/>
      <c r="S151" s="369"/>
    </row>
    <row r="152" spans="1:19" s="13" customFormat="1" x14ac:dyDescent="0.3">
      <c r="A152" s="83">
        <v>3</v>
      </c>
      <c r="B152" s="130">
        <v>225</v>
      </c>
      <c r="C152" s="85" t="s">
        <v>234</v>
      </c>
      <c r="D152" s="291">
        <v>214</v>
      </c>
      <c r="E152" s="76"/>
      <c r="F152" s="76"/>
      <c r="G152" s="87"/>
      <c r="H152" s="132"/>
      <c r="I152" s="128"/>
      <c r="J152" s="75">
        <f t="shared" si="12"/>
        <v>0</v>
      </c>
      <c r="K152" s="125">
        <v>1</v>
      </c>
      <c r="L152" s="125">
        <v>178</v>
      </c>
      <c r="M152" s="183">
        <f t="shared" ref="M152:M155" si="27">SUM(K152:L152)</f>
        <v>179</v>
      </c>
      <c r="N152" s="94">
        <f t="shared" si="14"/>
        <v>0.83644859813084116</v>
      </c>
      <c r="O152" s="86"/>
      <c r="P152" s="87">
        <v>333</v>
      </c>
      <c r="Q152" s="322" t="s">
        <v>235</v>
      </c>
      <c r="R152" s="370"/>
      <c r="S152" s="369"/>
    </row>
    <row r="153" spans="1:19" s="88" customFormat="1" x14ac:dyDescent="0.3">
      <c r="A153" s="307">
        <v>3</v>
      </c>
      <c r="B153" s="315">
        <v>300</v>
      </c>
      <c r="C153" s="308" t="s">
        <v>244</v>
      </c>
      <c r="D153" s="309">
        <v>21</v>
      </c>
      <c r="E153" s="310"/>
      <c r="F153" s="310"/>
      <c r="G153" s="311"/>
      <c r="H153" s="316"/>
      <c r="I153" s="316"/>
      <c r="J153" s="310">
        <f t="shared" si="12"/>
        <v>0</v>
      </c>
      <c r="K153" s="317"/>
      <c r="L153" s="317">
        <v>19</v>
      </c>
      <c r="M153" s="310">
        <f t="shared" si="27"/>
        <v>19</v>
      </c>
      <c r="N153" s="318">
        <f t="shared" si="14"/>
        <v>0.90476190476190477</v>
      </c>
      <c r="O153" s="314"/>
      <c r="P153" s="311">
        <v>46</v>
      </c>
      <c r="Q153" s="323" t="s">
        <v>207</v>
      </c>
      <c r="R153" s="370"/>
      <c r="S153" s="369"/>
    </row>
    <row r="154" spans="1:19" x14ac:dyDescent="0.3">
      <c r="A154" s="295">
        <v>3</v>
      </c>
      <c r="B154" s="296">
        <v>311</v>
      </c>
      <c r="C154" s="297" t="s">
        <v>230</v>
      </c>
      <c r="D154" s="298">
        <v>171</v>
      </c>
      <c r="E154" s="143"/>
      <c r="F154" s="143"/>
      <c r="G154" s="299"/>
      <c r="H154" s="344"/>
      <c r="I154" s="344"/>
      <c r="J154" s="143">
        <f t="shared" si="12"/>
        <v>0</v>
      </c>
      <c r="K154" s="345">
        <v>16</v>
      </c>
      <c r="L154" s="345">
        <v>158</v>
      </c>
      <c r="M154" s="143">
        <f t="shared" si="27"/>
        <v>174</v>
      </c>
      <c r="N154" s="346">
        <f t="shared" si="14"/>
        <v>1.0175438596491229</v>
      </c>
      <c r="O154" s="302">
        <v>45355</v>
      </c>
      <c r="P154" s="299">
        <v>180</v>
      </c>
      <c r="Q154" s="324" t="s">
        <v>231</v>
      </c>
      <c r="R154" s="370"/>
      <c r="S154" s="369"/>
    </row>
    <row r="155" spans="1:19" s="88" customFormat="1" x14ac:dyDescent="0.3">
      <c r="A155" s="71">
        <v>3</v>
      </c>
      <c r="B155" s="130">
        <v>314</v>
      </c>
      <c r="C155" s="72" t="s">
        <v>273</v>
      </c>
      <c r="D155" s="291">
        <v>38</v>
      </c>
      <c r="E155" s="76"/>
      <c r="F155" s="76"/>
      <c r="G155" s="87"/>
      <c r="H155" s="132"/>
      <c r="I155" s="128"/>
      <c r="J155" s="75">
        <f t="shared" si="12"/>
        <v>0</v>
      </c>
      <c r="K155" s="125"/>
      <c r="L155" s="125">
        <v>23</v>
      </c>
      <c r="M155" s="75">
        <f t="shared" si="27"/>
        <v>23</v>
      </c>
      <c r="N155" s="94">
        <f t="shared" si="14"/>
        <v>0.60526315789473684</v>
      </c>
      <c r="O155" s="89"/>
      <c r="P155" s="79">
        <v>122</v>
      </c>
      <c r="Q155" s="80" t="s">
        <v>109</v>
      </c>
      <c r="R155" s="370"/>
      <c r="S155" s="369"/>
    </row>
    <row r="156" spans="1:19" s="13" customFormat="1" x14ac:dyDescent="0.3">
      <c r="A156" s="71">
        <v>3</v>
      </c>
      <c r="B156" s="130">
        <v>343</v>
      </c>
      <c r="C156" s="72" t="s">
        <v>562</v>
      </c>
      <c r="D156" s="291">
        <v>30</v>
      </c>
      <c r="E156" s="76"/>
      <c r="F156" s="76"/>
      <c r="G156" s="87"/>
      <c r="H156" s="132"/>
      <c r="I156" s="128"/>
      <c r="J156" s="75">
        <f t="shared" si="12"/>
        <v>0</v>
      </c>
      <c r="K156" s="184">
        <v>3</v>
      </c>
      <c r="L156" s="184">
        <v>19</v>
      </c>
      <c r="M156" s="75">
        <f t="shared" ref="M156" si="28">SUM(K156:L156)</f>
        <v>22</v>
      </c>
      <c r="N156" s="98">
        <f t="shared" si="14"/>
        <v>0.73333333333333328</v>
      </c>
      <c r="O156" s="78"/>
      <c r="P156" s="79">
        <v>36</v>
      </c>
      <c r="Q156" s="80" t="s">
        <v>51</v>
      </c>
      <c r="R156" s="370"/>
      <c r="S156" s="369"/>
    </row>
    <row r="157" spans="1:19" x14ac:dyDescent="0.3">
      <c r="A157" s="71">
        <v>3</v>
      </c>
      <c r="B157" s="130">
        <v>380</v>
      </c>
      <c r="C157" s="72" t="s">
        <v>243</v>
      </c>
      <c r="D157" s="291">
        <v>14</v>
      </c>
      <c r="E157" s="76"/>
      <c r="F157" s="76"/>
      <c r="G157" s="87"/>
      <c r="H157" s="132"/>
      <c r="I157" s="128"/>
      <c r="J157" s="75">
        <f t="shared" si="12"/>
        <v>0</v>
      </c>
      <c r="K157" s="125"/>
      <c r="L157" s="125">
        <v>12</v>
      </c>
      <c r="M157" s="75">
        <f t="shared" ref="M157:M158" si="29">SUM(K157:L157)</f>
        <v>12</v>
      </c>
      <c r="N157" s="94">
        <f t="shared" si="14"/>
        <v>0.8571428571428571</v>
      </c>
      <c r="O157" s="78"/>
      <c r="P157" s="79">
        <v>47</v>
      </c>
      <c r="Q157" s="80" t="s">
        <v>63</v>
      </c>
      <c r="R157" s="370"/>
      <c r="S157" s="369"/>
    </row>
    <row r="158" spans="1:19" x14ac:dyDescent="0.3">
      <c r="A158" s="71">
        <v>3</v>
      </c>
      <c r="B158" s="130">
        <v>407</v>
      </c>
      <c r="C158" s="72" t="s">
        <v>272</v>
      </c>
      <c r="D158" s="291">
        <v>60</v>
      </c>
      <c r="E158" s="76"/>
      <c r="F158" s="76"/>
      <c r="G158" s="87"/>
      <c r="H158" s="132"/>
      <c r="I158" s="128"/>
      <c r="J158" s="75">
        <f t="shared" si="12"/>
        <v>0</v>
      </c>
      <c r="K158" s="125">
        <v>1</v>
      </c>
      <c r="L158" s="125">
        <v>41</v>
      </c>
      <c r="M158" s="75">
        <f t="shared" si="29"/>
        <v>42</v>
      </c>
      <c r="N158" s="94">
        <f t="shared" si="14"/>
        <v>0.7</v>
      </c>
      <c r="O158" s="78"/>
      <c r="P158" s="79">
        <v>136</v>
      </c>
      <c r="Q158" s="80" t="s">
        <v>258</v>
      </c>
      <c r="R158" s="370"/>
      <c r="S158" s="369"/>
    </row>
    <row r="159" spans="1:19" s="123" customFormat="1" x14ac:dyDescent="0.3">
      <c r="A159" s="71">
        <v>3</v>
      </c>
      <c r="B159" s="130">
        <v>408</v>
      </c>
      <c r="C159" s="72" t="s">
        <v>238</v>
      </c>
      <c r="D159" s="291">
        <v>39</v>
      </c>
      <c r="E159" s="76"/>
      <c r="F159" s="76"/>
      <c r="G159" s="87"/>
      <c r="H159" s="132"/>
      <c r="I159" s="128"/>
      <c r="J159" s="75">
        <f t="shared" si="12"/>
        <v>0</v>
      </c>
      <c r="K159" s="125"/>
      <c r="L159" s="125">
        <v>33</v>
      </c>
      <c r="M159" s="75">
        <f>SUM(K159:L159)</f>
        <v>33</v>
      </c>
      <c r="N159" s="94">
        <f t="shared" si="14"/>
        <v>0.84615384615384615</v>
      </c>
      <c r="O159" s="78"/>
      <c r="P159" s="79">
        <v>76</v>
      </c>
      <c r="Q159" s="80" t="s">
        <v>109</v>
      </c>
      <c r="R159" s="370"/>
      <c r="S159" s="369"/>
    </row>
    <row r="160" spans="1:19" x14ac:dyDescent="0.3">
      <c r="A160" s="71">
        <v>3</v>
      </c>
      <c r="B160" s="130">
        <v>424</v>
      </c>
      <c r="C160" s="72" t="s">
        <v>242</v>
      </c>
      <c r="D160" s="291">
        <v>13</v>
      </c>
      <c r="E160" s="76"/>
      <c r="F160" s="76"/>
      <c r="G160" s="87"/>
      <c r="H160" s="132"/>
      <c r="I160" s="128"/>
      <c r="J160" s="75">
        <f t="shared" si="12"/>
        <v>0</v>
      </c>
      <c r="K160" s="125"/>
      <c r="L160" s="125">
        <v>8</v>
      </c>
      <c r="M160" s="75">
        <f t="shared" ref="M160:M161" si="30">SUM(K160:L160)</f>
        <v>8</v>
      </c>
      <c r="N160" s="94">
        <f t="shared" si="14"/>
        <v>0.61538461538461542</v>
      </c>
      <c r="O160" s="78"/>
      <c r="P160" s="79">
        <v>35</v>
      </c>
      <c r="Q160" s="80" t="s">
        <v>83</v>
      </c>
      <c r="R160" s="370"/>
      <c r="S160" s="369"/>
    </row>
    <row r="161" spans="1:19" s="13" customFormat="1" x14ac:dyDescent="0.3">
      <c r="A161" s="295">
        <v>3</v>
      </c>
      <c r="B161" s="296">
        <v>433</v>
      </c>
      <c r="C161" s="297" t="s">
        <v>236</v>
      </c>
      <c r="D161" s="298">
        <v>47</v>
      </c>
      <c r="E161" s="143"/>
      <c r="F161" s="143"/>
      <c r="G161" s="299"/>
      <c r="H161" s="344"/>
      <c r="I161" s="344"/>
      <c r="J161" s="143">
        <f t="shared" si="12"/>
        <v>0</v>
      </c>
      <c r="K161" s="345">
        <v>3</v>
      </c>
      <c r="L161" s="345">
        <v>49</v>
      </c>
      <c r="M161" s="143">
        <f t="shared" si="30"/>
        <v>52</v>
      </c>
      <c r="N161" s="346">
        <f t="shared" si="14"/>
        <v>1.1063829787234043</v>
      </c>
      <c r="O161" s="302">
        <v>45329</v>
      </c>
      <c r="P161" s="299">
        <v>76</v>
      </c>
      <c r="Q161" s="324" t="s">
        <v>61</v>
      </c>
      <c r="R161" s="370"/>
      <c r="S161" s="369"/>
    </row>
    <row r="162" spans="1:19" x14ac:dyDescent="0.3">
      <c r="A162" s="71">
        <v>3</v>
      </c>
      <c r="B162" s="130">
        <v>447</v>
      </c>
      <c r="C162" s="72" t="s">
        <v>261</v>
      </c>
      <c r="D162" s="291">
        <v>11</v>
      </c>
      <c r="E162" s="76"/>
      <c r="F162" s="76"/>
      <c r="G162" s="87"/>
      <c r="H162" s="132"/>
      <c r="I162" s="128"/>
      <c r="J162" s="75">
        <f t="shared" si="12"/>
        <v>0</v>
      </c>
      <c r="K162" s="125"/>
      <c r="L162" s="125">
        <v>8</v>
      </c>
      <c r="M162" s="75">
        <f t="shared" ref="M162:M164" si="31">SUM(K162:L162)</f>
        <v>8</v>
      </c>
      <c r="N162" s="94">
        <f t="shared" si="14"/>
        <v>0.72727272727272729</v>
      </c>
      <c r="O162" s="78"/>
      <c r="P162" s="79">
        <v>34</v>
      </c>
      <c r="Q162" s="80" t="s">
        <v>120</v>
      </c>
      <c r="R162" s="370"/>
      <c r="S162" s="369"/>
    </row>
    <row r="163" spans="1:19" x14ac:dyDescent="0.3">
      <c r="A163" s="71">
        <v>3</v>
      </c>
      <c r="B163" s="130">
        <v>463</v>
      </c>
      <c r="C163" s="72" t="s">
        <v>246</v>
      </c>
      <c r="D163" s="291">
        <v>18</v>
      </c>
      <c r="E163" s="76"/>
      <c r="F163" s="76"/>
      <c r="G163" s="87"/>
      <c r="H163" s="132"/>
      <c r="I163" s="128"/>
      <c r="J163" s="75">
        <f t="shared" si="12"/>
        <v>0</v>
      </c>
      <c r="K163" s="125"/>
      <c r="L163" s="125">
        <v>13</v>
      </c>
      <c r="M163" s="75">
        <f t="shared" si="31"/>
        <v>13</v>
      </c>
      <c r="N163" s="94">
        <f t="shared" si="14"/>
        <v>0.72222222222222221</v>
      </c>
      <c r="O163" s="78"/>
      <c r="P163" s="79">
        <v>46</v>
      </c>
      <c r="Q163" s="80" t="s">
        <v>247</v>
      </c>
      <c r="R163" s="370"/>
      <c r="S163" s="369"/>
    </row>
    <row r="164" spans="1:19" s="13" customFormat="1" x14ac:dyDescent="0.3">
      <c r="A164" s="295">
        <v>3</v>
      </c>
      <c r="B164" s="296">
        <v>491</v>
      </c>
      <c r="C164" s="297" t="s">
        <v>223</v>
      </c>
      <c r="D164" s="298">
        <v>83</v>
      </c>
      <c r="E164" s="143"/>
      <c r="F164" s="143"/>
      <c r="G164" s="299"/>
      <c r="H164" s="344"/>
      <c r="I164" s="344"/>
      <c r="J164" s="143">
        <f t="shared" si="12"/>
        <v>0</v>
      </c>
      <c r="K164" s="345">
        <v>2</v>
      </c>
      <c r="L164" s="345">
        <v>82</v>
      </c>
      <c r="M164" s="143">
        <f t="shared" si="31"/>
        <v>84</v>
      </c>
      <c r="N164" s="346">
        <f t="shared" si="14"/>
        <v>1.0120481927710843</v>
      </c>
      <c r="O164" s="302">
        <v>45413</v>
      </c>
      <c r="P164" s="299">
        <v>236</v>
      </c>
      <c r="Q164" s="324" t="s">
        <v>67</v>
      </c>
      <c r="R164" s="370"/>
      <c r="S164" s="369"/>
    </row>
    <row r="165" spans="1:19" s="13" customFormat="1" x14ac:dyDescent="0.3">
      <c r="A165" s="83">
        <v>3</v>
      </c>
      <c r="B165" s="130">
        <v>507</v>
      </c>
      <c r="C165" s="85" t="s">
        <v>249</v>
      </c>
      <c r="D165" s="291">
        <v>56</v>
      </c>
      <c r="E165" s="76"/>
      <c r="F165" s="76"/>
      <c r="G165" s="87"/>
      <c r="H165" s="132"/>
      <c r="I165" s="128"/>
      <c r="J165" s="75">
        <f t="shared" si="12"/>
        <v>0</v>
      </c>
      <c r="K165" s="125">
        <v>8</v>
      </c>
      <c r="L165" s="125">
        <v>41</v>
      </c>
      <c r="M165" s="183">
        <f>SUM(K165:L165)</f>
        <v>49</v>
      </c>
      <c r="N165" s="94">
        <f t="shared" si="14"/>
        <v>0.875</v>
      </c>
      <c r="O165" s="86"/>
      <c r="P165" s="87">
        <v>75</v>
      </c>
      <c r="Q165" s="322" t="s">
        <v>155</v>
      </c>
      <c r="R165" s="370"/>
      <c r="S165" s="369"/>
    </row>
    <row r="166" spans="1:19" x14ac:dyDescent="0.3">
      <c r="A166" s="83">
        <v>3</v>
      </c>
      <c r="B166" s="130">
        <v>510</v>
      </c>
      <c r="C166" s="85" t="s">
        <v>256</v>
      </c>
      <c r="D166" s="291">
        <v>69</v>
      </c>
      <c r="E166" s="76"/>
      <c r="F166" s="76"/>
      <c r="G166" s="87"/>
      <c r="H166" s="132"/>
      <c r="I166" s="128"/>
      <c r="J166" s="75">
        <f t="shared" si="12"/>
        <v>0</v>
      </c>
      <c r="K166" s="125">
        <v>8</v>
      </c>
      <c r="L166" s="125">
        <v>50</v>
      </c>
      <c r="M166" s="183">
        <f t="shared" ref="M166:M167" si="32">SUM(K166:L166)</f>
        <v>58</v>
      </c>
      <c r="N166" s="94">
        <f t="shared" si="14"/>
        <v>0.84057971014492749</v>
      </c>
      <c r="O166" s="86"/>
      <c r="P166" s="87">
        <v>98</v>
      </c>
      <c r="Q166" s="322" t="s">
        <v>53</v>
      </c>
      <c r="R166" s="370"/>
      <c r="S166" s="369"/>
    </row>
    <row r="167" spans="1:19" s="13" customFormat="1" x14ac:dyDescent="0.3">
      <c r="A167" s="83">
        <v>3</v>
      </c>
      <c r="B167" s="130">
        <v>518</v>
      </c>
      <c r="C167" s="85" t="s">
        <v>257</v>
      </c>
      <c r="D167" s="291">
        <v>95</v>
      </c>
      <c r="E167" s="76"/>
      <c r="F167" s="76"/>
      <c r="G167" s="87"/>
      <c r="H167" s="132"/>
      <c r="I167" s="128"/>
      <c r="J167" s="75">
        <f t="shared" si="12"/>
        <v>0</v>
      </c>
      <c r="K167" s="125">
        <v>1</v>
      </c>
      <c r="L167" s="125">
        <v>69</v>
      </c>
      <c r="M167" s="183">
        <f t="shared" si="32"/>
        <v>70</v>
      </c>
      <c r="N167" s="94">
        <f t="shared" si="14"/>
        <v>0.73684210526315785</v>
      </c>
      <c r="O167" s="86"/>
      <c r="P167" s="87">
        <v>96</v>
      </c>
      <c r="Q167" s="322" t="s">
        <v>258</v>
      </c>
      <c r="R167" s="370"/>
      <c r="S167" s="369"/>
    </row>
    <row r="168" spans="1:19" s="13" customFormat="1" x14ac:dyDescent="0.3">
      <c r="A168" s="307">
        <v>3</v>
      </c>
      <c r="B168" s="315">
        <v>580</v>
      </c>
      <c r="C168" s="308" t="s">
        <v>226</v>
      </c>
      <c r="D168" s="309">
        <v>82</v>
      </c>
      <c r="E168" s="310"/>
      <c r="F168" s="310"/>
      <c r="G168" s="311"/>
      <c r="H168" s="316"/>
      <c r="I168" s="316"/>
      <c r="J168" s="310">
        <f t="shared" si="12"/>
        <v>0</v>
      </c>
      <c r="K168" s="317"/>
      <c r="L168" s="317">
        <v>74</v>
      </c>
      <c r="M168" s="310">
        <f t="shared" ref="M168:M169" si="33">SUM(K168:L168)</f>
        <v>74</v>
      </c>
      <c r="N168" s="318">
        <f t="shared" si="14"/>
        <v>0.90243902439024393</v>
      </c>
      <c r="O168" s="314"/>
      <c r="P168" s="311">
        <v>166</v>
      </c>
      <c r="Q168" s="323" t="s">
        <v>155</v>
      </c>
      <c r="R168" s="370"/>
      <c r="S168" s="369"/>
    </row>
    <row r="169" spans="1:19" x14ac:dyDescent="0.3">
      <c r="A169" s="71">
        <v>3</v>
      </c>
      <c r="B169" s="130">
        <v>586</v>
      </c>
      <c r="C169" s="72" t="s">
        <v>248</v>
      </c>
      <c r="D169" s="291">
        <v>94</v>
      </c>
      <c r="E169" s="76"/>
      <c r="F169" s="76"/>
      <c r="G169" s="87"/>
      <c r="H169" s="132"/>
      <c r="I169" s="128"/>
      <c r="J169" s="75">
        <f t="shared" si="12"/>
        <v>0</v>
      </c>
      <c r="K169" s="125">
        <v>3</v>
      </c>
      <c r="L169" s="125">
        <v>72</v>
      </c>
      <c r="M169" s="75">
        <f t="shared" si="33"/>
        <v>75</v>
      </c>
      <c r="N169" s="94">
        <f t="shared" si="14"/>
        <v>0.7978723404255319</v>
      </c>
      <c r="O169" s="78"/>
      <c r="P169" s="79">
        <v>181</v>
      </c>
      <c r="Q169" s="80" t="s">
        <v>81</v>
      </c>
      <c r="R169" s="370"/>
      <c r="S169" s="369"/>
    </row>
    <row r="170" spans="1:19" x14ac:dyDescent="0.3">
      <c r="A170" s="71">
        <v>3</v>
      </c>
      <c r="B170" s="130">
        <v>594</v>
      </c>
      <c r="C170" s="72" t="s">
        <v>229</v>
      </c>
      <c r="D170" s="291">
        <v>20</v>
      </c>
      <c r="E170" s="76"/>
      <c r="F170" s="76"/>
      <c r="G170" s="87"/>
      <c r="H170" s="132"/>
      <c r="I170" s="128"/>
      <c r="J170" s="75">
        <f t="shared" si="12"/>
        <v>0</v>
      </c>
      <c r="K170" s="125"/>
      <c r="L170" s="125">
        <v>11</v>
      </c>
      <c r="M170" s="183">
        <f t="shared" ref="M170" si="34">SUM(K170:L170)</f>
        <v>11</v>
      </c>
      <c r="N170" s="94">
        <f t="shared" si="14"/>
        <v>0.55000000000000004</v>
      </c>
      <c r="O170" s="78"/>
      <c r="P170" s="87">
        <v>20</v>
      </c>
      <c r="Q170" s="322" t="s">
        <v>105</v>
      </c>
      <c r="R170" s="370"/>
      <c r="S170" s="369"/>
    </row>
    <row r="171" spans="1:19" s="13" customFormat="1" x14ac:dyDescent="0.3">
      <c r="A171" s="71">
        <v>3</v>
      </c>
      <c r="B171" s="130">
        <v>601</v>
      </c>
      <c r="C171" s="72" t="s">
        <v>252</v>
      </c>
      <c r="D171" s="291">
        <v>24</v>
      </c>
      <c r="E171" s="76"/>
      <c r="F171" s="76"/>
      <c r="G171" s="87"/>
      <c r="H171" s="132"/>
      <c r="I171" s="128"/>
      <c r="J171" s="75">
        <f t="shared" si="12"/>
        <v>0</v>
      </c>
      <c r="K171" s="125">
        <v>1</v>
      </c>
      <c r="L171" s="125">
        <v>18</v>
      </c>
      <c r="M171" s="75">
        <f t="shared" ref="M171" si="35">SUM(K171:L171)</f>
        <v>19</v>
      </c>
      <c r="N171" s="94">
        <f t="shared" si="14"/>
        <v>0.79166666666666663</v>
      </c>
      <c r="O171" s="78"/>
      <c r="P171" s="79">
        <v>23</v>
      </c>
      <c r="Q171" s="80" t="s">
        <v>253</v>
      </c>
      <c r="R171" s="371"/>
      <c r="S171" s="369"/>
    </row>
    <row r="172" spans="1:19" s="13" customFormat="1" x14ac:dyDescent="0.3">
      <c r="A172" s="295">
        <v>3</v>
      </c>
      <c r="B172" s="296">
        <v>620</v>
      </c>
      <c r="C172" s="297" t="s">
        <v>240</v>
      </c>
      <c r="D172" s="343">
        <v>58</v>
      </c>
      <c r="E172" s="143"/>
      <c r="F172" s="143"/>
      <c r="G172" s="299"/>
      <c r="H172" s="344"/>
      <c r="I172" s="344"/>
      <c r="J172" s="143">
        <f t="shared" si="12"/>
        <v>0</v>
      </c>
      <c r="K172" s="345">
        <v>2</v>
      </c>
      <c r="L172" s="345">
        <v>65</v>
      </c>
      <c r="M172" s="143">
        <f t="shared" ref="M172" si="36">SUM(K172:L172)</f>
        <v>67</v>
      </c>
      <c r="N172" s="346">
        <f t="shared" si="14"/>
        <v>1.1551724137931034</v>
      </c>
      <c r="O172" s="302">
        <v>45334</v>
      </c>
      <c r="P172" s="299">
        <v>112</v>
      </c>
      <c r="Q172" s="324" t="s">
        <v>171</v>
      </c>
      <c r="R172" s="371"/>
      <c r="S172" s="369"/>
    </row>
    <row r="173" spans="1:19" x14ac:dyDescent="0.3">
      <c r="A173" s="71">
        <v>3</v>
      </c>
      <c r="B173" s="130">
        <v>643</v>
      </c>
      <c r="C173" s="72" t="s">
        <v>264</v>
      </c>
      <c r="D173" s="291">
        <v>78</v>
      </c>
      <c r="E173" s="76"/>
      <c r="F173" s="76"/>
      <c r="G173" s="87"/>
      <c r="H173" s="132"/>
      <c r="I173" s="128"/>
      <c r="J173" s="75">
        <f t="shared" si="12"/>
        <v>0</v>
      </c>
      <c r="K173" s="125"/>
      <c r="L173" s="125">
        <v>54</v>
      </c>
      <c r="M173" s="75">
        <f t="shared" ref="M173" si="37">SUM(K173:L173)</f>
        <v>54</v>
      </c>
      <c r="N173" s="94">
        <f t="shared" si="14"/>
        <v>0.69230769230769229</v>
      </c>
      <c r="O173" s="78"/>
      <c r="P173" s="79">
        <v>169</v>
      </c>
      <c r="Q173" s="80" t="s">
        <v>74</v>
      </c>
      <c r="R173" s="370"/>
      <c r="S173" s="369"/>
    </row>
    <row r="174" spans="1:19" x14ac:dyDescent="0.3">
      <c r="A174" s="92">
        <v>3</v>
      </c>
      <c r="B174" s="199">
        <v>1776</v>
      </c>
      <c r="C174" s="93" t="s">
        <v>222</v>
      </c>
      <c r="D174" s="291">
        <v>305</v>
      </c>
      <c r="E174" s="76"/>
      <c r="F174" s="76"/>
      <c r="G174" s="87"/>
      <c r="H174" s="132"/>
      <c r="I174" s="128"/>
      <c r="J174" s="75">
        <f t="shared" si="12"/>
        <v>0</v>
      </c>
      <c r="K174" s="125">
        <v>9</v>
      </c>
      <c r="L174" s="125">
        <v>243</v>
      </c>
      <c r="M174" s="183">
        <f t="shared" ref="M174" si="38">SUM(K174:L174)</f>
        <v>252</v>
      </c>
      <c r="N174" s="94">
        <f t="shared" si="14"/>
        <v>0.82622950819672136</v>
      </c>
      <c r="O174" s="95"/>
      <c r="P174" s="96">
        <v>435</v>
      </c>
      <c r="Q174" s="80" t="s">
        <v>120</v>
      </c>
      <c r="R174" s="370"/>
      <c r="S174" s="369"/>
    </row>
    <row r="175" spans="1:19" s="13" customFormat="1" x14ac:dyDescent="0.3">
      <c r="A175" s="236">
        <f>COUNT(A129:A174)</f>
        <v>46</v>
      </c>
      <c r="B175" s="237"/>
      <c r="C175" s="251" t="s">
        <v>274</v>
      </c>
      <c r="D175" s="292">
        <f>SUM(D129:D174)</f>
        <v>3882</v>
      </c>
      <c r="E175" s="252">
        <f>SUM(E129:E174)</f>
        <v>0</v>
      </c>
      <c r="F175" s="252">
        <f>SUM(F129:F174)</f>
        <v>0</v>
      </c>
      <c r="G175" s="253">
        <f t="shared" ref="G175:M175" si="39">SUM(G129:G174)</f>
        <v>0</v>
      </c>
      <c r="H175" s="254">
        <f t="shared" si="39"/>
        <v>0</v>
      </c>
      <c r="I175" s="255">
        <f t="shared" si="39"/>
        <v>1</v>
      </c>
      <c r="J175" s="243">
        <f t="shared" si="39"/>
        <v>1</v>
      </c>
      <c r="K175" s="256">
        <f t="shared" si="39"/>
        <v>153</v>
      </c>
      <c r="L175" s="256">
        <f t="shared" si="39"/>
        <v>3126</v>
      </c>
      <c r="M175" s="244">
        <f t="shared" si="39"/>
        <v>3279</v>
      </c>
      <c r="N175" s="257">
        <f t="shared" si="14"/>
        <v>0.84466769706336942</v>
      </c>
      <c r="O175" s="258"/>
      <c r="P175" s="259"/>
      <c r="Q175" s="325"/>
      <c r="R175" s="370"/>
      <c r="S175" s="369"/>
    </row>
    <row r="176" spans="1:19" x14ac:dyDescent="0.3">
      <c r="A176" s="100"/>
      <c r="B176" s="187"/>
      <c r="C176" s="102"/>
      <c r="D176" s="103"/>
      <c r="E176" s="104"/>
      <c r="F176" s="104"/>
      <c r="G176" s="103"/>
      <c r="H176" s="103"/>
      <c r="I176" s="103"/>
      <c r="J176" s="104"/>
      <c r="K176" s="303"/>
      <c r="L176" s="303"/>
      <c r="M176" s="304"/>
      <c r="N176" s="105"/>
      <c r="O176" s="234"/>
      <c r="P176" s="107"/>
      <c r="Q176" s="108"/>
      <c r="R176" s="366"/>
      <c r="S176" s="369"/>
    </row>
    <row r="177" spans="1:19" x14ac:dyDescent="0.3">
      <c r="A177" s="138" t="s">
        <v>275</v>
      </c>
      <c r="B177" s="91"/>
      <c r="C177" s="90"/>
      <c r="D177" s="91"/>
      <c r="E177" s="90"/>
      <c r="F177" s="90"/>
      <c r="G177" s="91"/>
      <c r="H177" s="91"/>
      <c r="I177" s="91"/>
      <c r="J177" s="90"/>
      <c r="K177" s="91"/>
      <c r="L177" s="91"/>
      <c r="M177" s="90"/>
      <c r="N177" s="90"/>
      <c r="O177" s="90"/>
      <c r="P177" s="90"/>
      <c r="Q177" s="90"/>
      <c r="R177" s="366"/>
      <c r="S177" s="369"/>
    </row>
    <row r="178" spans="1:19" ht="54.75" customHeight="1" x14ac:dyDescent="0.3">
      <c r="A178" s="64"/>
      <c r="B178" s="186" t="s">
        <v>35</v>
      </c>
      <c r="C178" s="65" t="s">
        <v>36</v>
      </c>
      <c r="D178" s="67" t="s">
        <v>583</v>
      </c>
      <c r="E178" s="194" t="s">
        <v>578</v>
      </c>
      <c r="F178" s="194" t="s">
        <v>579</v>
      </c>
      <c r="G178" s="195" t="s">
        <v>580</v>
      </c>
      <c r="H178" s="196" t="s">
        <v>581</v>
      </c>
      <c r="I178" s="197" t="s">
        <v>582</v>
      </c>
      <c r="J178" s="66" t="s">
        <v>37</v>
      </c>
      <c r="K178" s="124" t="s">
        <v>38</v>
      </c>
      <c r="L178" s="124" t="s">
        <v>39</v>
      </c>
      <c r="M178" s="66" t="s">
        <v>40</v>
      </c>
      <c r="N178" s="68" t="s">
        <v>41</v>
      </c>
      <c r="O178" s="69" t="s">
        <v>42</v>
      </c>
      <c r="P178" s="70" t="s">
        <v>43</v>
      </c>
      <c r="Q178" s="321" t="s">
        <v>44</v>
      </c>
      <c r="R178" s="370"/>
      <c r="S178" s="369"/>
    </row>
    <row r="179" spans="1:19" s="13" customFormat="1" x14ac:dyDescent="0.3">
      <c r="A179" s="307">
        <v>4</v>
      </c>
      <c r="B179" s="315">
        <v>39</v>
      </c>
      <c r="C179" s="308" t="s">
        <v>276</v>
      </c>
      <c r="D179" s="309">
        <v>157</v>
      </c>
      <c r="E179" s="310"/>
      <c r="F179" s="310">
        <v>3</v>
      </c>
      <c r="G179" s="311"/>
      <c r="H179" s="312"/>
      <c r="I179" s="312"/>
      <c r="J179" s="310">
        <f t="shared" ref="J179:J185" si="40">SUM(E179:I179)</f>
        <v>3</v>
      </c>
      <c r="K179" s="312">
        <v>8</v>
      </c>
      <c r="L179" s="312">
        <v>135</v>
      </c>
      <c r="M179" s="310">
        <f t="shared" ref="M179:M185" si="41">SUM(K179:L179)</f>
        <v>143</v>
      </c>
      <c r="N179" s="313">
        <f t="shared" ref="N179:N186" si="42">SUM(M179/D179)</f>
        <v>0.91082802547770703</v>
      </c>
      <c r="O179" s="314"/>
      <c r="P179" s="311">
        <v>218</v>
      </c>
      <c r="Q179" s="323" t="s">
        <v>83</v>
      </c>
      <c r="R179" s="370"/>
      <c r="S179" s="369"/>
    </row>
    <row r="180" spans="1:19" x14ac:dyDescent="0.3">
      <c r="A180" s="307">
        <v>4</v>
      </c>
      <c r="B180" s="315">
        <v>168</v>
      </c>
      <c r="C180" s="308" t="s">
        <v>277</v>
      </c>
      <c r="D180" s="309">
        <v>88</v>
      </c>
      <c r="E180" s="310"/>
      <c r="F180" s="310">
        <v>1</v>
      </c>
      <c r="G180" s="311"/>
      <c r="H180" s="312"/>
      <c r="I180" s="312"/>
      <c r="J180" s="310">
        <f t="shared" si="40"/>
        <v>1</v>
      </c>
      <c r="K180" s="312">
        <v>5</v>
      </c>
      <c r="L180" s="312">
        <v>81</v>
      </c>
      <c r="M180" s="310">
        <f t="shared" si="41"/>
        <v>86</v>
      </c>
      <c r="N180" s="313">
        <f t="shared" si="42"/>
        <v>0.97727272727272729</v>
      </c>
      <c r="O180" s="314"/>
      <c r="P180" s="311">
        <v>235</v>
      </c>
      <c r="Q180" s="323" t="s">
        <v>207</v>
      </c>
      <c r="R180" s="371"/>
      <c r="S180" s="369"/>
    </row>
    <row r="181" spans="1:19" x14ac:dyDescent="0.3">
      <c r="A181" s="71">
        <v>4</v>
      </c>
      <c r="B181" s="130">
        <v>451</v>
      </c>
      <c r="C181" s="72" t="s">
        <v>278</v>
      </c>
      <c r="D181" s="291">
        <v>9</v>
      </c>
      <c r="E181" s="76"/>
      <c r="F181" s="76"/>
      <c r="G181" s="87"/>
      <c r="H181" s="133"/>
      <c r="I181" s="129"/>
      <c r="J181" s="75">
        <f t="shared" si="40"/>
        <v>0</v>
      </c>
      <c r="K181" s="184"/>
      <c r="L181" s="184">
        <v>1</v>
      </c>
      <c r="M181" s="183">
        <f t="shared" si="41"/>
        <v>1</v>
      </c>
      <c r="N181" s="97">
        <f t="shared" si="42"/>
        <v>0.1111111111111111</v>
      </c>
      <c r="O181" s="78"/>
      <c r="P181" s="79">
        <v>140</v>
      </c>
      <c r="Q181" s="80" t="s">
        <v>207</v>
      </c>
      <c r="R181" s="371"/>
      <c r="S181" s="369"/>
    </row>
    <row r="182" spans="1:19" s="13" customFormat="1" x14ac:dyDescent="0.3">
      <c r="A182" s="71">
        <v>4</v>
      </c>
      <c r="B182" s="130">
        <v>474</v>
      </c>
      <c r="C182" s="85" t="s">
        <v>279</v>
      </c>
      <c r="D182" s="291">
        <v>29</v>
      </c>
      <c r="E182" s="76"/>
      <c r="F182" s="76"/>
      <c r="G182" s="87"/>
      <c r="H182" s="133"/>
      <c r="I182" s="129"/>
      <c r="J182" s="75">
        <f t="shared" si="40"/>
        <v>0</v>
      </c>
      <c r="K182" s="184">
        <v>4</v>
      </c>
      <c r="L182" s="184">
        <v>18</v>
      </c>
      <c r="M182" s="183">
        <f t="shared" si="41"/>
        <v>22</v>
      </c>
      <c r="N182" s="97">
        <f t="shared" si="42"/>
        <v>0.75862068965517238</v>
      </c>
      <c r="O182" s="78"/>
      <c r="P182" s="79">
        <v>162</v>
      </c>
      <c r="Q182" s="80" t="s">
        <v>91</v>
      </c>
      <c r="R182" s="370"/>
      <c r="S182" s="369"/>
    </row>
    <row r="183" spans="1:19" x14ac:dyDescent="0.3">
      <c r="A183" s="71">
        <v>4</v>
      </c>
      <c r="B183" s="130">
        <v>542</v>
      </c>
      <c r="C183" s="72" t="s">
        <v>280</v>
      </c>
      <c r="D183" s="291">
        <v>224</v>
      </c>
      <c r="E183" s="76"/>
      <c r="F183" s="76"/>
      <c r="G183" s="87"/>
      <c r="H183" s="133"/>
      <c r="I183" s="129"/>
      <c r="J183" s="75">
        <f t="shared" si="40"/>
        <v>0</v>
      </c>
      <c r="K183" s="184">
        <v>6</v>
      </c>
      <c r="L183" s="184">
        <v>147</v>
      </c>
      <c r="M183" s="183">
        <f t="shared" si="41"/>
        <v>153</v>
      </c>
      <c r="N183" s="97">
        <f t="shared" si="42"/>
        <v>0.6830357142857143</v>
      </c>
      <c r="O183" s="78"/>
      <c r="P183" s="79">
        <v>418</v>
      </c>
      <c r="Q183" s="80" t="s">
        <v>91</v>
      </c>
      <c r="R183" s="370"/>
      <c r="S183" s="369"/>
    </row>
    <row r="184" spans="1:19" x14ac:dyDescent="0.3">
      <c r="A184" s="71">
        <v>4</v>
      </c>
      <c r="B184" s="130">
        <v>577</v>
      </c>
      <c r="C184" s="72" t="s">
        <v>281</v>
      </c>
      <c r="D184" s="291">
        <v>61</v>
      </c>
      <c r="E184" s="76"/>
      <c r="F184" s="76"/>
      <c r="G184" s="87"/>
      <c r="H184" s="133"/>
      <c r="I184" s="129"/>
      <c r="J184" s="75">
        <f t="shared" si="40"/>
        <v>0</v>
      </c>
      <c r="K184" s="184">
        <v>1</v>
      </c>
      <c r="L184" s="184">
        <v>40</v>
      </c>
      <c r="M184" s="183">
        <f t="shared" si="41"/>
        <v>41</v>
      </c>
      <c r="N184" s="97">
        <f t="shared" si="42"/>
        <v>0.67213114754098358</v>
      </c>
      <c r="O184" s="78"/>
      <c r="P184" s="79">
        <v>178</v>
      </c>
      <c r="Q184" s="80" t="s">
        <v>155</v>
      </c>
      <c r="R184" s="370"/>
      <c r="S184" s="369"/>
    </row>
    <row r="185" spans="1:19" x14ac:dyDescent="0.3">
      <c r="A185" s="71">
        <v>4</v>
      </c>
      <c r="B185" s="130">
        <v>606</v>
      </c>
      <c r="C185" s="72" t="s">
        <v>282</v>
      </c>
      <c r="D185" s="291">
        <v>11</v>
      </c>
      <c r="E185" s="76"/>
      <c r="F185" s="76"/>
      <c r="G185" s="87"/>
      <c r="H185" s="133"/>
      <c r="I185" s="129"/>
      <c r="J185" s="75">
        <f t="shared" si="40"/>
        <v>0</v>
      </c>
      <c r="K185" s="184"/>
      <c r="L185" s="184">
        <v>4</v>
      </c>
      <c r="M185" s="183">
        <f t="shared" si="41"/>
        <v>4</v>
      </c>
      <c r="N185" s="97">
        <f t="shared" si="42"/>
        <v>0.36363636363636365</v>
      </c>
      <c r="O185" s="78"/>
      <c r="P185" s="79">
        <v>127</v>
      </c>
      <c r="Q185" s="80" t="s">
        <v>168</v>
      </c>
      <c r="R185" s="370"/>
      <c r="S185" s="369"/>
    </row>
    <row r="186" spans="1:19" s="13" customFormat="1" x14ac:dyDescent="0.3">
      <c r="A186" s="236">
        <f>COUNT(A179:A185)</f>
        <v>7</v>
      </c>
      <c r="B186" s="260"/>
      <c r="C186" s="238" t="s">
        <v>283</v>
      </c>
      <c r="D186" s="292">
        <f>SUM(D179:D185)</f>
        <v>579</v>
      </c>
      <c r="E186" s="261">
        <f>SUM(E179:E185)</f>
        <v>0</v>
      </c>
      <c r="F186" s="261">
        <f>SUM(F179:F185)</f>
        <v>4</v>
      </c>
      <c r="G186" s="253">
        <f t="shared" ref="G186:M186" si="43">SUM(G179:G185)</f>
        <v>0</v>
      </c>
      <c r="H186" s="262">
        <f t="shared" si="43"/>
        <v>0</v>
      </c>
      <c r="I186" s="263">
        <f t="shared" si="43"/>
        <v>0</v>
      </c>
      <c r="J186" s="243">
        <f t="shared" si="43"/>
        <v>4</v>
      </c>
      <c r="K186" s="256">
        <f t="shared" si="43"/>
        <v>24</v>
      </c>
      <c r="L186" s="256">
        <f t="shared" si="43"/>
        <v>426</v>
      </c>
      <c r="M186" s="244">
        <f t="shared" si="43"/>
        <v>450</v>
      </c>
      <c r="N186" s="264">
        <f t="shared" si="42"/>
        <v>0.77720207253886009</v>
      </c>
      <c r="O186" s="258"/>
      <c r="P186" s="259"/>
      <c r="Q186" s="325"/>
      <c r="R186" s="370"/>
      <c r="S186" s="369"/>
    </row>
    <row r="187" spans="1:19" x14ac:dyDescent="0.3">
      <c r="A187" s="101"/>
      <c r="B187" s="187"/>
      <c r="C187" s="102"/>
      <c r="D187" s="103"/>
      <c r="E187" s="104"/>
      <c r="F187" s="104"/>
      <c r="G187" s="103"/>
      <c r="H187" s="103"/>
      <c r="I187" s="103"/>
      <c r="J187" s="104"/>
      <c r="K187" s="303"/>
      <c r="L187" s="303"/>
      <c r="M187" s="304"/>
      <c r="N187" s="105"/>
      <c r="O187" s="234"/>
      <c r="P187" s="107"/>
      <c r="Q187" s="108"/>
      <c r="R187" s="366"/>
      <c r="S187" s="369"/>
    </row>
    <row r="188" spans="1:19" x14ac:dyDescent="0.3">
      <c r="A188" s="139" t="s">
        <v>284</v>
      </c>
      <c r="B188" s="111"/>
      <c r="C188" s="110"/>
      <c r="D188" s="111"/>
      <c r="E188" s="110"/>
      <c r="F188" s="110"/>
      <c r="G188" s="111"/>
      <c r="H188" s="111"/>
      <c r="I188" s="111"/>
      <c r="J188" s="110"/>
      <c r="K188" s="111"/>
      <c r="L188" s="111"/>
      <c r="M188" s="110"/>
      <c r="N188" s="110"/>
      <c r="O188" s="110"/>
      <c r="P188" s="110"/>
      <c r="Q188" s="110"/>
      <c r="R188" s="366"/>
      <c r="S188" s="369"/>
    </row>
    <row r="189" spans="1:19" ht="54.75" customHeight="1" x14ac:dyDescent="0.3">
      <c r="A189" s="64"/>
      <c r="B189" s="186" t="s">
        <v>35</v>
      </c>
      <c r="C189" s="65" t="s">
        <v>36</v>
      </c>
      <c r="D189" s="67" t="s">
        <v>583</v>
      </c>
      <c r="E189" s="194" t="s">
        <v>578</v>
      </c>
      <c r="F189" s="194" t="s">
        <v>579</v>
      </c>
      <c r="G189" s="195" t="s">
        <v>580</v>
      </c>
      <c r="H189" s="196" t="s">
        <v>581</v>
      </c>
      <c r="I189" s="197" t="s">
        <v>582</v>
      </c>
      <c r="J189" s="66" t="s">
        <v>37</v>
      </c>
      <c r="K189" s="124" t="s">
        <v>38</v>
      </c>
      <c r="L189" s="124" t="s">
        <v>39</v>
      </c>
      <c r="M189" s="66" t="s">
        <v>40</v>
      </c>
      <c r="N189" s="68" t="s">
        <v>41</v>
      </c>
      <c r="O189" s="69" t="s">
        <v>42</v>
      </c>
      <c r="P189" s="70" t="s">
        <v>43</v>
      </c>
      <c r="Q189" s="321" t="s">
        <v>44</v>
      </c>
      <c r="R189" s="371"/>
      <c r="S189" s="369"/>
    </row>
    <row r="190" spans="1:19" x14ac:dyDescent="0.3">
      <c r="A190" s="71">
        <v>5</v>
      </c>
      <c r="B190" s="130">
        <v>1</v>
      </c>
      <c r="C190" s="112" t="s">
        <v>285</v>
      </c>
      <c r="D190" s="291">
        <v>81</v>
      </c>
      <c r="E190" s="76"/>
      <c r="F190" s="76"/>
      <c r="G190" s="87"/>
      <c r="H190" s="131"/>
      <c r="I190" s="127"/>
      <c r="J190" s="75">
        <f t="shared" ref="J190:J196" si="44">SUM(E190:I190)</f>
        <v>0</v>
      </c>
      <c r="K190" s="184">
        <v>3</v>
      </c>
      <c r="L190" s="184">
        <v>42</v>
      </c>
      <c r="M190" s="183">
        <f t="shared" ref="M190:M196" si="45">SUM(K190:L190)</f>
        <v>45</v>
      </c>
      <c r="N190" s="77">
        <f t="shared" ref="N190:N197" si="46">SUM(M190/D190)</f>
        <v>0.55555555555555558</v>
      </c>
      <c r="O190" s="78" t="s">
        <v>255</v>
      </c>
      <c r="P190" s="79">
        <v>452</v>
      </c>
      <c r="Q190" s="80" t="s">
        <v>72</v>
      </c>
      <c r="R190" s="371"/>
      <c r="S190" s="369"/>
    </row>
    <row r="191" spans="1:19" x14ac:dyDescent="0.3">
      <c r="A191" s="71">
        <v>5</v>
      </c>
      <c r="B191" s="130">
        <v>99</v>
      </c>
      <c r="C191" s="112" t="s">
        <v>286</v>
      </c>
      <c r="D191" s="291">
        <v>51</v>
      </c>
      <c r="E191" s="76"/>
      <c r="F191" s="76"/>
      <c r="G191" s="87"/>
      <c r="H191" s="131"/>
      <c r="I191" s="127"/>
      <c r="J191" s="75">
        <f t="shared" si="44"/>
        <v>0</v>
      </c>
      <c r="K191" s="184"/>
      <c r="L191" s="184">
        <v>30</v>
      </c>
      <c r="M191" s="183">
        <f t="shared" si="45"/>
        <v>30</v>
      </c>
      <c r="N191" s="77">
        <f t="shared" si="46"/>
        <v>0.58823529411764708</v>
      </c>
      <c r="O191" s="78"/>
      <c r="P191" s="79">
        <v>355</v>
      </c>
      <c r="Q191" s="80" t="s">
        <v>100</v>
      </c>
      <c r="R191" s="370"/>
      <c r="S191" s="369"/>
    </row>
    <row r="192" spans="1:19" s="13" customFormat="1" x14ac:dyDescent="0.3">
      <c r="A192" s="71">
        <v>5</v>
      </c>
      <c r="B192" s="130">
        <v>129</v>
      </c>
      <c r="C192" s="112" t="s">
        <v>287</v>
      </c>
      <c r="D192" s="291">
        <v>61</v>
      </c>
      <c r="E192" s="76"/>
      <c r="F192" s="76"/>
      <c r="G192" s="87"/>
      <c r="H192" s="131"/>
      <c r="I192" s="127"/>
      <c r="J192" s="75">
        <f t="shared" si="44"/>
        <v>0</v>
      </c>
      <c r="K192" s="184"/>
      <c r="L192" s="184">
        <v>49</v>
      </c>
      <c r="M192" s="183">
        <f t="shared" si="45"/>
        <v>49</v>
      </c>
      <c r="N192" s="97">
        <f t="shared" si="46"/>
        <v>0.80327868852459017</v>
      </c>
      <c r="O192" s="78"/>
      <c r="P192" s="79">
        <v>139</v>
      </c>
      <c r="Q192" s="80" t="s">
        <v>78</v>
      </c>
      <c r="R192" s="370"/>
      <c r="S192" s="369"/>
    </row>
    <row r="193" spans="1:19" x14ac:dyDescent="0.3">
      <c r="A193" s="71">
        <v>5</v>
      </c>
      <c r="B193" s="130">
        <v>234</v>
      </c>
      <c r="C193" s="112" t="s">
        <v>288</v>
      </c>
      <c r="D193" s="291">
        <v>63</v>
      </c>
      <c r="E193" s="76"/>
      <c r="F193" s="76"/>
      <c r="G193" s="87"/>
      <c r="H193" s="131"/>
      <c r="I193" s="127"/>
      <c r="J193" s="75">
        <f t="shared" si="44"/>
        <v>0</v>
      </c>
      <c r="K193" s="184"/>
      <c r="L193" s="184">
        <v>38</v>
      </c>
      <c r="M193" s="183">
        <f t="shared" si="45"/>
        <v>38</v>
      </c>
      <c r="N193" s="77">
        <f t="shared" si="46"/>
        <v>0.60317460317460314</v>
      </c>
      <c r="O193" s="78"/>
      <c r="P193" s="79">
        <v>160</v>
      </c>
      <c r="Q193" s="80" t="s">
        <v>83</v>
      </c>
      <c r="R193" s="370"/>
      <c r="S193" s="369"/>
    </row>
    <row r="194" spans="1:19" x14ac:dyDescent="0.3">
      <c r="A194" s="71">
        <v>5</v>
      </c>
      <c r="B194" s="130">
        <v>435</v>
      </c>
      <c r="C194" s="135" t="s">
        <v>289</v>
      </c>
      <c r="D194" s="291">
        <v>201</v>
      </c>
      <c r="E194" s="76"/>
      <c r="F194" s="76"/>
      <c r="G194" s="87"/>
      <c r="H194" s="131"/>
      <c r="I194" s="127"/>
      <c r="J194" s="75">
        <f t="shared" si="44"/>
        <v>0</v>
      </c>
      <c r="K194" s="184">
        <v>2</v>
      </c>
      <c r="L194" s="184">
        <v>126</v>
      </c>
      <c r="M194" s="183">
        <f t="shared" si="45"/>
        <v>128</v>
      </c>
      <c r="N194" s="77">
        <f t="shared" si="46"/>
        <v>0.63681592039800994</v>
      </c>
      <c r="O194" s="78"/>
      <c r="P194" s="79">
        <v>2203</v>
      </c>
      <c r="Q194" s="80" t="s">
        <v>269</v>
      </c>
      <c r="R194" s="370"/>
      <c r="S194" s="369"/>
    </row>
    <row r="195" spans="1:19" s="13" customFormat="1" x14ac:dyDescent="0.3">
      <c r="A195" s="71">
        <v>5</v>
      </c>
      <c r="B195" s="130">
        <v>440</v>
      </c>
      <c r="C195" s="112" t="s">
        <v>290</v>
      </c>
      <c r="D195" s="291">
        <v>46</v>
      </c>
      <c r="E195" s="76"/>
      <c r="F195" s="76"/>
      <c r="G195" s="87"/>
      <c r="H195" s="131"/>
      <c r="I195" s="127"/>
      <c r="J195" s="75">
        <f t="shared" si="44"/>
        <v>0</v>
      </c>
      <c r="K195" s="184"/>
      <c r="L195" s="184">
        <v>23</v>
      </c>
      <c r="M195" s="183">
        <f t="shared" si="45"/>
        <v>23</v>
      </c>
      <c r="N195" s="77">
        <f t="shared" si="46"/>
        <v>0.5</v>
      </c>
      <c r="O195" s="78"/>
      <c r="P195" s="79">
        <v>204</v>
      </c>
      <c r="Q195" s="80" t="s">
        <v>269</v>
      </c>
      <c r="R195" s="370"/>
      <c r="S195" s="369"/>
    </row>
    <row r="196" spans="1:19" s="13" customFormat="1" x14ac:dyDescent="0.3">
      <c r="A196" s="71">
        <v>5</v>
      </c>
      <c r="B196" s="130">
        <v>511</v>
      </c>
      <c r="C196" s="112" t="s">
        <v>291</v>
      </c>
      <c r="D196" s="291">
        <v>19</v>
      </c>
      <c r="E196" s="76"/>
      <c r="F196" s="76"/>
      <c r="G196" s="87"/>
      <c r="H196" s="131"/>
      <c r="I196" s="127"/>
      <c r="J196" s="75">
        <f t="shared" si="44"/>
        <v>0</v>
      </c>
      <c r="K196" s="184">
        <v>2</v>
      </c>
      <c r="L196" s="184">
        <v>10</v>
      </c>
      <c r="M196" s="183">
        <f t="shared" si="45"/>
        <v>12</v>
      </c>
      <c r="N196" s="97">
        <f t="shared" si="46"/>
        <v>0.63157894736842102</v>
      </c>
      <c r="O196" s="78"/>
      <c r="P196" s="79">
        <v>39</v>
      </c>
      <c r="Q196" s="80" t="s">
        <v>81</v>
      </c>
      <c r="R196" s="370"/>
      <c r="S196" s="369"/>
    </row>
    <row r="197" spans="1:19" s="13" customFormat="1" x14ac:dyDescent="0.3">
      <c r="A197" s="236">
        <f>COUNT(A190:A196)</f>
        <v>7</v>
      </c>
      <c r="B197" s="260"/>
      <c r="C197" s="238" t="s">
        <v>292</v>
      </c>
      <c r="D197" s="292">
        <f>SUM(D190:D196)</f>
        <v>522</v>
      </c>
      <c r="E197" s="252">
        <f>SUM(E190:E196)</f>
        <v>0</v>
      </c>
      <c r="F197" s="252">
        <f>SUM(F190:F196)</f>
        <v>0</v>
      </c>
      <c r="G197" s="253">
        <f t="shared" ref="G197:M197" si="47">SUM(G190:G196)</f>
        <v>0</v>
      </c>
      <c r="H197" s="254">
        <f t="shared" si="47"/>
        <v>0</v>
      </c>
      <c r="I197" s="255">
        <f t="shared" si="47"/>
        <v>0</v>
      </c>
      <c r="J197" s="243">
        <f t="shared" si="47"/>
        <v>0</v>
      </c>
      <c r="K197" s="256">
        <f t="shared" si="47"/>
        <v>7</v>
      </c>
      <c r="L197" s="256">
        <f t="shared" si="47"/>
        <v>318</v>
      </c>
      <c r="M197" s="244">
        <f t="shared" si="47"/>
        <v>325</v>
      </c>
      <c r="N197" s="264">
        <f t="shared" si="46"/>
        <v>0.62260536398467436</v>
      </c>
      <c r="O197" s="258"/>
      <c r="P197" s="259"/>
      <c r="Q197" s="325"/>
      <c r="R197" s="370"/>
      <c r="S197" s="369"/>
    </row>
    <row r="198" spans="1:19" x14ac:dyDescent="0.3">
      <c r="A198" s="100"/>
      <c r="B198" s="187"/>
      <c r="C198" s="102"/>
      <c r="D198" s="103"/>
      <c r="E198" s="104"/>
      <c r="F198" s="104"/>
      <c r="G198" s="103"/>
      <c r="H198" s="103"/>
      <c r="I198" s="103"/>
      <c r="J198" s="104"/>
      <c r="K198" s="303"/>
      <c r="L198" s="303"/>
      <c r="M198" s="304"/>
      <c r="N198" s="105"/>
      <c r="O198" s="234"/>
      <c r="P198" s="107"/>
      <c r="Q198" s="108"/>
      <c r="R198" s="366"/>
      <c r="S198" s="369"/>
    </row>
    <row r="199" spans="1:19" x14ac:dyDescent="0.3">
      <c r="A199" s="138" t="s">
        <v>293</v>
      </c>
      <c r="B199" s="91"/>
      <c r="C199" s="90"/>
      <c r="D199" s="91"/>
      <c r="E199" s="90"/>
      <c r="F199" s="90"/>
      <c r="G199" s="91"/>
      <c r="H199" s="91"/>
      <c r="I199" s="91"/>
      <c r="J199" s="90"/>
      <c r="K199" s="91"/>
      <c r="L199" s="91"/>
      <c r="M199" s="90"/>
      <c r="N199" s="90"/>
      <c r="O199" s="90"/>
      <c r="P199" s="90"/>
      <c r="Q199" s="90"/>
      <c r="R199" s="366"/>
      <c r="S199" s="369"/>
    </row>
    <row r="200" spans="1:19" ht="54.75" customHeight="1" x14ac:dyDescent="0.3">
      <c r="A200" s="64"/>
      <c r="B200" s="186" t="s">
        <v>35</v>
      </c>
      <c r="C200" s="65" t="s">
        <v>36</v>
      </c>
      <c r="D200" s="67" t="s">
        <v>583</v>
      </c>
      <c r="E200" s="194" t="s">
        <v>578</v>
      </c>
      <c r="F200" s="194" t="s">
        <v>579</v>
      </c>
      <c r="G200" s="195" t="s">
        <v>580</v>
      </c>
      <c r="H200" s="196" t="s">
        <v>581</v>
      </c>
      <c r="I200" s="197" t="s">
        <v>582</v>
      </c>
      <c r="J200" s="66" t="s">
        <v>37</v>
      </c>
      <c r="K200" s="124" t="s">
        <v>38</v>
      </c>
      <c r="L200" s="124" t="s">
        <v>39</v>
      </c>
      <c r="M200" s="66" t="s">
        <v>40</v>
      </c>
      <c r="N200" s="68" t="s">
        <v>41</v>
      </c>
      <c r="O200" s="69" t="s">
        <v>42</v>
      </c>
      <c r="P200" s="70" t="s">
        <v>43</v>
      </c>
      <c r="Q200" s="321" t="s">
        <v>44</v>
      </c>
      <c r="R200" s="370"/>
      <c r="S200" s="369"/>
    </row>
    <row r="201" spans="1:19" x14ac:dyDescent="0.3">
      <c r="A201" s="71">
        <v>6</v>
      </c>
      <c r="B201" s="130">
        <v>12</v>
      </c>
      <c r="C201" s="72" t="s">
        <v>331</v>
      </c>
      <c r="D201" s="291">
        <v>84</v>
      </c>
      <c r="E201" s="76"/>
      <c r="F201" s="76">
        <v>1</v>
      </c>
      <c r="G201" s="87"/>
      <c r="H201" s="131"/>
      <c r="I201" s="127"/>
      <c r="J201" s="75">
        <f t="shared" ref="J201:J261" si="48">SUM(E201:I201)</f>
        <v>1</v>
      </c>
      <c r="K201" s="184">
        <v>2</v>
      </c>
      <c r="L201" s="184">
        <v>56</v>
      </c>
      <c r="M201" s="183">
        <f t="shared" ref="M201:M261" si="49">SUM(K201:L201)</f>
        <v>58</v>
      </c>
      <c r="N201" s="77">
        <f t="shared" ref="N201:N231" si="50">SUM(M201/D201)</f>
        <v>0.69047619047619047</v>
      </c>
      <c r="O201" s="78"/>
      <c r="P201" s="79">
        <v>184</v>
      </c>
      <c r="Q201" s="80" t="s">
        <v>332</v>
      </c>
      <c r="R201" s="370"/>
      <c r="S201" s="369"/>
    </row>
    <row r="202" spans="1:19" x14ac:dyDescent="0.3">
      <c r="A202" s="71">
        <v>6</v>
      </c>
      <c r="B202" s="130">
        <v>14</v>
      </c>
      <c r="C202" s="72" t="s">
        <v>301</v>
      </c>
      <c r="D202" s="291">
        <v>64</v>
      </c>
      <c r="E202" s="76"/>
      <c r="F202" s="76"/>
      <c r="G202" s="87"/>
      <c r="H202" s="131"/>
      <c r="I202" s="127"/>
      <c r="J202" s="75">
        <f t="shared" si="48"/>
        <v>0</v>
      </c>
      <c r="K202" s="184">
        <v>2</v>
      </c>
      <c r="L202" s="184">
        <v>45</v>
      </c>
      <c r="M202" s="183">
        <f t="shared" si="49"/>
        <v>47</v>
      </c>
      <c r="N202" s="77">
        <f t="shared" si="50"/>
        <v>0.734375</v>
      </c>
      <c r="O202" s="78"/>
      <c r="P202" s="79">
        <v>277</v>
      </c>
      <c r="Q202" s="80" t="s">
        <v>302</v>
      </c>
      <c r="R202" s="370"/>
      <c r="S202" s="369"/>
    </row>
    <row r="203" spans="1:19" x14ac:dyDescent="0.3">
      <c r="A203" s="307">
        <v>6</v>
      </c>
      <c r="B203" s="315">
        <v>23</v>
      </c>
      <c r="C203" s="308" t="s">
        <v>333</v>
      </c>
      <c r="D203" s="309">
        <v>28</v>
      </c>
      <c r="E203" s="310"/>
      <c r="F203" s="310"/>
      <c r="G203" s="311"/>
      <c r="H203" s="310"/>
      <c r="I203" s="310"/>
      <c r="J203" s="310">
        <f t="shared" si="48"/>
        <v>0</v>
      </c>
      <c r="K203" s="312"/>
      <c r="L203" s="312">
        <v>27</v>
      </c>
      <c r="M203" s="310">
        <f t="shared" si="49"/>
        <v>27</v>
      </c>
      <c r="N203" s="313">
        <f t="shared" si="50"/>
        <v>0.9642857142857143</v>
      </c>
      <c r="O203" s="314"/>
      <c r="P203" s="311">
        <v>44</v>
      </c>
      <c r="Q203" s="323" t="s">
        <v>171</v>
      </c>
      <c r="R203" s="370"/>
      <c r="S203" s="369"/>
    </row>
    <row r="204" spans="1:19" x14ac:dyDescent="0.3">
      <c r="A204" s="71">
        <v>6</v>
      </c>
      <c r="B204" s="130">
        <v>46</v>
      </c>
      <c r="C204" s="72" t="s">
        <v>329</v>
      </c>
      <c r="D204" s="291">
        <v>212</v>
      </c>
      <c r="E204" s="76"/>
      <c r="F204" s="76"/>
      <c r="G204" s="87"/>
      <c r="H204" s="131"/>
      <c r="I204" s="127"/>
      <c r="J204" s="75">
        <f t="shared" si="48"/>
        <v>0</v>
      </c>
      <c r="K204" s="184">
        <v>14</v>
      </c>
      <c r="L204" s="184">
        <v>175</v>
      </c>
      <c r="M204" s="183">
        <f t="shared" si="49"/>
        <v>189</v>
      </c>
      <c r="N204" s="77">
        <f t="shared" si="50"/>
        <v>0.89150943396226412</v>
      </c>
      <c r="O204" s="78"/>
      <c r="P204" s="79">
        <v>425</v>
      </c>
      <c r="Q204" s="80" t="s">
        <v>109</v>
      </c>
      <c r="R204" s="370"/>
      <c r="S204" s="369"/>
    </row>
    <row r="205" spans="1:19" x14ac:dyDescent="0.3">
      <c r="A205" s="71">
        <v>6</v>
      </c>
      <c r="B205" s="130">
        <v>49</v>
      </c>
      <c r="C205" s="72" t="s">
        <v>338</v>
      </c>
      <c r="D205" s="291">
        <v>127</v>
      </c>
      <c r="E205" s="76"/>
      <c r="F205" s="76"/>
      <c r="G205" s="87"/>
      <c r="H205" s="131"/>
      <c r="I205" s="127"/>
      <c r="J205" s="75">
        <f t="shared" si="48"/>
        <v>0</v>
      </c>
      <c r="K205" s="184">
        <v>3</v>
      </c>
      <c r="L205" s="184">
        <v>107</v>
      </c>
      <c r="M205" s="183">
        <f t="shared" si="49"/>
        <v>110</v>
      </c>
      <c r="N205" s="77">
        <f t="shared" si="50"/>
        <v>0.86614173228346458</v>
      </c>
      <c r="O205" s="78"/>
      <c r="P205" s="79">
        <v>329</v>
      </c>
      <c r="Q205" s="80" t="s">
        <v>118</v>
      </c>
      <c r="R205" s="370"/>
      <c r="S205" s="369"/>
    </row>
    <row r="206" spans="1:19" x14ac:dyDescent="0.3">
      <c r="A206" s="71">
        <v>6</v>
      </c>
      <c r="B206" s="130">
        <v>67</v>
      </c>
      <c r="C206" s="72" t="s">
        <v>346</v>
      </c>
      <c r="D206" s="291">
        <v>108</v>
      </c>
      <c r="E206" s="76"/>
      <c r="F206" s="76"/>
      <c r="G206" s="87"/>
      <c r="H206" s="131"/>
      <c r="I206" s="127"/>
      <c r="J206" s="75">
        <f t="shared" si="48"/>
        <v>0</v>
      </c>
      <c r="K206" s="184">
        <v>4</v>
      </c>
      <c r="L206" s="184">
        <v>93</v>
      </c>
      <c r="M206" s="183">
        <f t="shared" si="49"/>
        <v>97</v>
      </c>
      <c r="N206" s="77">
        <f t="shared" si="50"/>
        <v>0.89814814814814814</v>
      </c>
      <c r="O206" s="78"/>
      <c r="P206" s="79">
        <v>196</v>
      </c>
      <c r="Q206" s="80" t="s">
        <v>155</v>
      </c>
      <c r="R206" s="370"/>
      <c r="S206" s="369"/>
    </row>
    <row r="207" spans="1:19" x14ac:dyDescent="0.3">
      <c r="A207" s="71">
        <v>6</v>
      </c>
      <c r="B207" s="130">
        <v>76</v>
      </c>
      <c r="C207" s="72" t="s">
        <v>350</v>
      </c>
      <c r="D207" s="291">
        <v>8</v>
      </c>
      <c r="E207" s="76"/>
      <c r="F207" s="76"/>
      <c r="G207" s="87"/>
      <c r="H207" s="131"/>
      <c r="I207" s="127"/>
      <c r="J207" s="75">
        <f t="shared" si="48"/>
        <v>0</v>
      </c>
      <c r="K207" s="184"/>
      <c r="L207" s="184">
        <v>1</v>
      </c>
      <c r="M207" s="183">
        <f t="shared" si="49"/>
        <v>1</v>
      </c>
      <c r="N207" s="77">
        <f t="shared" si="50"/>
        <v>0.125</v>
      </c>
      <c r="O207" s="78"/>
      <c r="P207" s="79">
        <v>388</v>
      </c>
      <c r="Q207" s="80" t="s">
        <v>147</v>
      </c>
      <c r="R207" s="370"/>
      <c r="S207" s="369"/>
    </row>
    <row r="208" spans="1:19" s="13" customFormat="1" x14ac:dyDescent="0.3">
      <c r="A208" s="307">
        <v>6</v>
      </c>
      <c r="B208" s="315">
        <v>86</v>
      </c>
      <c r="C208" s="308" t="s">
        <v>294</v>
      </c>
      <c r="D208" s="309">
        <v>222</v>
      </c>
      <c r="E208" s="310"/>
      <c r="F208" s="310"/>
      <c r="G208" s="311"/>
      <c r="H208" s="310"/>
      <c r="I208" s="310"/>
      <c r="J208" s="310">
        <f t="shared" si="48"/>
        <v>0</v>
      </c>
      <c r="K208" s="312">
        <v>9</v>
      </c>
      <c r="L208" s="312">
        <v>192</v>
      </c>
      <c r="M208" s="310">
        <f t="shared" si="49"/>
        <v>201</v>
      </c>
      <c r="N208" s="313">
        <f t="shared" si="50"/>
        <v>0.90540540540540537</v>
      </c>
      <c r="O208" s="314"/>
      <c r="P208" s="311">
        <v>451</v>
      </c>
      <c r="Q208" s="323" t="s">
        <v>53</v>
      </c>
      <c r="R208" s="370"/>
      <c r="S208" s="369"/>
    </row>
    <row r="209" spans="1:19" s="13" customFormat="1" x14ac:dyDescent="0.3">
      <c r="A209" s="307">
        <v>6</v>
      </c>
      <c r="B209" s="315">
        <v>101</v>
      </c>
      <c r="C209" s="308" t="s">
        <v>334</v>
      </c>
      <c r="D209" s="309">
        <v>125</v>
      </c>
      <c r="E209" s="310"/>
      <c r="F209" s="310"/>
      <c r="G209" s="311"/>
      <c r="H209" s="310"/>
      <c r="I209" s="310"/>
      <c r="J209" s="310">
        <f t="shared" si="48"/>
        <v>0</v>
      </c>
      <c r="K209" s="312">
        <v>7</v>
      </c>
      <c r="L209" s="312">
        <v>112</v>
      </c>
      <c r="M209" s="310">
        <f t="shared" si="49"/>
        <v>119</v>
      </c>
      <c r="N209" s="313">
        <f t="shared" si="50"/>
        <v>0.95199999999999996</v>
      </c>
      <c r="O209" s="314"/>
      <c r="P209" s="311">
        <v>152</v>
      </c>
      <c r="Q209" s="323" t="s">
        <v>178</v>
      </c>
      <c r="R209" s="370"/>
      <c r="S209" s="369"/>
    </row>
    <row r="210" spans="1:19" s="13" customFormat="1" x14ac:dyDescent="0.3">
      <c r="A210" s="71">
        <v>6</v>
      </c>
      <c r="B210" s="130">
        <v>112</v>
      </c>
      <c r="C210" s="72" t="s">
        <v>319</v>
      </c>
      <c r="D210" s="291">
        <v>137</v>
      </c>
      <c r="E210" s="76"/>
      <c r="F210" s="76"/>
      <c r="G210" s="87"/>
      <c r="H210" s="131"/>
      <c r="I210" s="127">
        <v>2</v>
      </c>
      <c r="J210" s="75">
        <f t="shared" si="48"/>
        <v>2</v>
      </c>
      <c r="K210" s="184">
        <v>7</v>
      </c>
      <c r="L210" s="184">
        <v>114</v>
      </c>
      <c r="M210" s="183">
        <f t="shared" si="49"/>
        <v>121</v>
      </c>
      <c r="N210" s="77">
        <f t="shared" si="50"/>
        <v>0.88321167883211682</v>
      </c>
      <c r="O210" s="78"/>
      <c r="P210" s="79">
        <v>216</v>
      </c>
      <c r="Q210" s="80" t="s">
        <v>211</v>
      </c>
      <c r="R210" s="370"/>
      <c r="S210" s="369"/>
    </row>
    <row r="211" spans="1:19" s="13" customFormat="1" x14ac:dyDescent="0.3">
      <c r="A211" s="71">
        <v>6</v>
      </c>
      <c r="B211" s="130">
        <v>134</v>
      </c>
      <c r="C211" s="72" t="s">
        <v>359</v>
      </c>
      <c r="D211" s="291">
        <v>198</v>
      </c>
      <c r="E211" s="76"/>
      <c r="F211" s="76"/>
      <c r="G211" s="87"/>
      <c r="H211" s="131"/>
      <c r="I211" s="127"/>
      <c r="J211" s="75">
        <f t="shared" si="48"/>
        <v>0</v>
      </c>
      <c r="K211" s="184">
        <v>7</v>
      </c>
      <c r="L211" s="184">
        <v>157</v>
      </c>
      <c r="M211" s="183">
        <f t="shared" si="49"/>
        <v>164</v>
      </c>
      <c r="N211" s="77">
        <f t="shared" si="50"/>
        <v>0.82828282828282829</v>
      </c>
      <c r="O211" s="78"/>
      <c r="P211" s="79">
        <v>256</v>
      </c>
      <c r="Q211" s="80" t="s">
        <v>65</v>
      </c>
      <c r="R211" s="370"/>
      <c r="S211" s="369"/>
    </row>
    <row r="212" spans="1:19" x14ac:dyDescent="0.3">
      <c r="A212" s="71">
        <v>6</v>
      </c>
      <c r="B212" s="374">
        <v>137</v>
      </c>
      <c r="C212" s="72" t="s">
        <v>344</v>
      </c>
      <c r="D212" s="375">
        <v>30</v>
      </c>
      <c r="E212" s="76"/>
      <c r="F212" s="76"/>
      <c r="G212" s="79"/>
      <c r="H212" s="131"/>
      <c r="I212" s="127"/>
      <c r="J212" s="75">
        <f t="shared" si="48"/>
        <v>0</v>
      </c>
      <c r="K212" s="74"/>
      <c r="L212" s="74">
        <v>26</v>
      </c>
      <c r="M212" s="75">
        <f t="shared" si="49"/>
        <v>26</v>
      </c>
      <c r="N212" s="77">
        <f t="shared" si="50"/>
        <v>0.8666666666666667</v>
      </c>
      <c r="O212" s="78"/>
      <c r="P212" s="79">
        <v>89</v>
      </c>
      <c r="Q212" s="80" t="s">
        <v>345</v>
      </c>
      <c r="R212" s="370"/>
      <c r="S212" s="369"/>
    </row>
    <row r="213" spans="1:19" x14ac:dyDescent="0.3">
      <c r="A213" s="71">
        <v>6</v>
      </c>
      <c r="B213" s="130">
        <v>147</v>
      </c>
      <c r="C213" s="72" t="s">
        <v>304</v>
      </c>
      <c r="D213" s="291">
        <v>78</v>
      </c>
      <c r="E213" s="76"/>
      <c r="F213" s="76"/>
      <c r="G213" s="87"/>
      <c r="H213" s="131"/>
      <c r="I213" s="127"/>
      <c r="J213" s="75">
        <f t="shared" si="48"/>
        <v>0</v>
      </c>
      <c r="K213" s="184">
        <v>3</v>
      </c>
      <c r="L213" s="184">
        <v>51</v>
      </c>
      <c r="M213" s="183">
        <f t="shared" si="49"/>
        <v>54</v>
      </c>
      <c r="N213" s="77">
        <f t="shared" si="50"/>
        <v>0.69230769230769229</v>
      </c>
      <c r="O213" s="78"/>
      <c r="P213" s="79">
        <v>138</v>
      </c>
      <c r="Q213" s="80" t="s">
        <v>171</v>
      </c>
      <c r="R213" s="370"/>
      <c r="S213" s="369"/>
    </row>
    <row r="214" spans="1:19" s="13" customFormat="1" x14ac:dyDescent="0.3">
      <c r="A214" s="71">
        <v>6</v>
      </c>
      <c r="B214" s="130">
        <v>171</v>
      </c>
      <c r="C214" s="72" t="s">
        <v>357</v>
      </c>
      <c r="D214" s="291">
        <v>13</v>
      </c>
      <c r="E214" s="76"/>
      <c r="F214" s="76"/>
      <c r="G214" s="87"/>
      <c r="H214" s="131"/>
      <c r="I214" s="127"/>
      <c r="J214" s="75">
        <f t="shared" si="48"/>
        <v>0</v>
      </c>
      <c r="K214" s="184"/>
      <c r="L214" s="184">
        <v>2</v>
      </c>
      <c r="M214" s="183">
        <f t="shared" si="49"/>
        <v>2</v>
      </c>
      <c r="N214" s="97">
        <f t="shared" si="50"/>
        <v>0.15384615384615385</v>
      </c>
      <c r="O214" s="78"/>
      <c r="P214" s="79">
        <v>162</v>
      </c>
      <c r="Q214" s="80" t="s">
        <v>114</v>
      </c>
      <c r="R214" s="370"/>
      <c r="S214" s="369"/>
    </row>
    <row r="215" spans="1:19" x14ac:dyDescent="0.3">
      <c r="A215" s="71">
        <v>6</v>
      </c>
      <c r="B215" s="130">
        <v>193</v>
      </c>
      <c r="C215" s="72" t="s">
        <v>300</v>
      </c>
      <c r="D215" s="291">
        <v>44</v>
      </c>
      <c r="E215" s="76"/>
      <c r="F215" s="76"/>
      <c r="G215" s="87"/>
      <c r="H215" s="131"/>
      <c r="I215" s="127"/>
      <c r="J215" s="75">
        <f t="shared" si="48"/>
        <v>0</v>
      </c>
      <c r="K215" s="184">
        <v>9</v>
      </c>
      <c r="L215" s="184">
        <v>29</v>
      </c>
      <c r="M215" s="183">
        <f t="shared" si="49"/>
        <v>38</v>
      </c>
      <c r="N215" s="97">
        <f t="shared" si="50"/>
        <v>0.86363636363636365</v>
      </c>
      <c r="O215" s="78"/>
      <c r="P215" s="79">
        <v>116</v>
      </c>
      <c r="Q215" s="80" t="s">
        <v>235</v>
      </c>
      <c r="R215" s="370"/>
      <c r="S215" s="369"/>
    </row>
    <row r="216" spans="1:19" s="13" customFormat="1" x14ac:dyDescent="0.3">
      <c r="A216" s="307">
        <v>6</v>
      </c>
      <c r="B216" s="315">
        <v>202</v>
      </c>
      <c r="C216" s="308" t="s">
        <v>321</v>
      </c>
      <c r="D216" s="309">
        <v>185</v>
      </c>
      <c r="E216" s="310"/>
      <c r="F216" s="310"/>
      <c r="G216" s="311"/>
      <c r="H216" s="310"/>
      <c r="I216" s="310"/>
      <c r="J216" s="310">
        <f t="shared" si="48"/>
        <v>0</v>
      </c>
      <c r="K216" s="312">
        <v>5</v>
      </c>
      <c r="L216" s="312">
        <v>174</v>
      </c>
      <c r="M216" s="310">
        <f t="shared" si="49"/>
        <v>179</v>
      </c>
      <c r="N216" s="313">
        <f t="shared" si="50"/>
        <v>0.96756756756756757</v>
      </c>
      <c r="O216" s="314"/>
      <c r="P216" s="311">
        <v>201</v>
      </c>
      <c r="Q216" s="323" t="s">
        <v>74</v>
      </c>
      <c r="R216" s="370"/>
      <c r="S216" s="369"/>
    </row>
    <row r="217" spans="1:19" x14ac:dyDescent="0.3">
      <c r="A217" s="71">
        <v>6</v>
      </c>
      <c r="B217" s="130">
        <v>211</v>
      </c>
      <c r="C217" s="72" t="s">
        <v>324</v>
      </c>
      <c r="D217" s="291">
        <v>66</v>
      </c>
      <c r="E217" s="76"/>
      <c r="F217" s="76"/>
      <c r="G217" s="87"/>
      <c r="H217" s="131"/>
      <c r="I217" s="127"/>
      <c r="J217" s="75">
        <f t="shared" si="48"/>
        <v>0</v>
      </c>
      <c r="K217" s="184">
        <v>2</v>
      </c>
      <c r="L217" s="184">
        <v>54</v>
      </c>
      <c r="M217" s="183">
        <f t="shared" si="49"/>
        <v>56</v>
      </c>
      <c r="N217" s="97">
        <f t="shared" si="50"/>
        <v>0.84848484848484851</v>
      </c>
      <c r="O217" s="78"/>
      <c r="P217" s="79">
        <v>92</v>
      </c>
      <c r="Q217" s="80" t="s">
        <v>55</v>
      </c>
      <c r="R217" s="370"/>
      <c r="S217" s="369"/>
    </row>
    <row r="218" spans="1:19" s="13" customFormat="1" x14ac:dyDescent="0.3">
      <c r="A218" s="71">
        <v>6</v>
      </c>
      <c r="B218" s="130">
        <v>212</v>
      </c>
      <c r="C218" s="72" t="s">
        <v>336</v>
      </c>
      <c r="D218" s="291">
        <v>238</v>
      </c>
      <c r="E218" s="76"/>
      <c r="F218" s="76">
        <v>35</v>
      </c>
      <c r="G218" s="87"/>
      <c r="H218" s="131"/>
      <c r="I218" s="127"/>
      <c r="J218" s="75">
        <f t="shared" si="48"/>
        <v>35</v>
      </c>
      <c r="K218" s="184">
        <v>1</v>
      </c>
      <c r="L218" s="184">
        <v>162</v>
      </c>
      <c r="M218" s="183">
        <f t="shared" si="49"/>
        <v>163</v>
      </c>
      <c r="N218" s="77">
        <f t="shared" si="50"/>
        <v>0.68487394957983194</v>
      </c>
      <c r="O218" s="78"/>
      <c r="P218" s="79">
        <v>508</v>
      </c>
      <c r="Q218" s="80" t="s">
        <v>109</v>
      </c>
      <c r="R218" s="370"/>
      <c r="S218" s="369"/>
    </row>
    <row r="219" spans="1:19" x14ac:dyDescent="0.3">
      <c r="A219" s="307">
        <v>6</v>
      </c>
      <c r="B219" s="315">
        <v>213</v>
      </c>
      <c r="C219" s="308" t="s">
        <v>314</v>
      </c>
      <c r="D219" s="309">
        <v>42</v>
      </c>
      <c r="E219" s="310"/>
      <c r="F219" s="310"/>
      <c r="G219" s="311"/>
      <c r="H219" s="310"/>
      <c r="I219" s="310"/>
      <c r="J219" s="310">
        <f t="shared" si="48"/>
        <v>0</v>
      </c>
      <c r="K219" s="312"/>
      <c r="L219" s="312">
        <v>38</v>
      </c>
      <c r="M219" s="310">
        <f t="shared" si="49"/>
        <v>38</v>
      </c>
      <c r="N219" s="313">
        <f t="shared" si="50"/>
        <v>0.90476190476190477</v>
      </c>
      <c r="O219" s="314"/>
      <c r="P219" s="311">
        <v>130</v>
      </c>
      <c r="Q219" s="323" t="s">
        <v>302</v>
      </c>
      <c r="R219" s="370"/>
      <c r="S219" s="369"/>
    </row>
    <row r="220" spans="1:19" x14ac:dyDescent="0.3">
      <c r="A220" s="71">
        <v>6</v>
      </c>
      <c r="B220" s="130">
        <v>217</v>
      </c>
      <c r="C220" s="72" t="s">
        <v>299</v>
      </c>
      <c r="D220" s="291">
        <v>99</v>
      </c>
      <c r="E220" s="76"/>
      <c r="F220" s="76"/>
      <c r="G220" s="87"/>
      <c r="H220" s="131"/>
      <c r="I220" s="127"/>
      <c r="J220" s="75">
        <f t="shared" si="48"/>
        <v>0</v>
      </c>
      <c r="K220" s="184">
        <v>5</v>
      </c>
      <c r="L220" s="184">
        <v>74</v>
      </c>
      <c r="M220" s="183">
        <f t="shared" si="49"/>
        <v>79</v>
      </c>
      <c r="N220" s="77">
        <f t="shared" si="50"/>
        <v>0.79797979797979801</v>
      </c>
      <c r="O220" s="78"/>
      <c r="P220" s="79">
        <v>215</v>
      </c>
      <c r="Q220" s="80" t="s">
        <v>87</v>
      </c>
      <c r="R220" s="370"/>
      <c r="S220" s="369"/>
    </row>
    <row r="221" spans="1:19" x14ac:dyDescent="0.3">
      <c r="A221" s="71">
        <v>6</v>
      </c>
      <c r="B221" s="130">
        <v>221</v>
      </c>
      <c r="C221" s="72" t="s">
        <v>352</v>
      </c>
      <c r="D221" s="291">
        <v>42</v>
      </c>
      <c r="E221" s="76"/>
      <c r="F221" s="76"/>
      <c r="G221" s="87"/>
      <c r="H221" s="131"/>
      <c r="I221" s="127"/>
      <c r="J221" s="75">
        <f t="shared" si="48"/>
        <v>0</v>
      </c>
      <c r="K221" s="184"/>
      <c r="L221" s="184">
        <v>37</v>
      </c>
      <c r="M221" s="183">
        <f t="shared" si="49"/>
        <v>37</v>
      </c>
      <c r="N221" s="77">
        <f t="shared" si="50"/>
        <v>0.88095238095238093</v>
      </c>
      <c r="O221" s="78"/>
      <c r="P221" s="79">
        <v>50</v>
      </c>
      <c r="Q221" s="80" t="s">
        <v>83</v>
      </c>
      <c r="R221" s="370"/>
      <c r="S221" s="369"/>
    </row>
    <row r="222" spans="1:19" x14ac:dyDescent="0.3">
      <c r="A222" s="71">
        <v>6</v>
      </c>
      <c r="B222" s="130">
        <v>254</v>
      </c>
      <c r="C222" s="72" t="s">
        <v>347</v>
      </c>
      <c r="D222" s="291">
        <v>46</v>
      </c>
      <c r="E222" s="76"/>
      <c r="F222" s="76"/>
      <c r="G222" s="87"/>
      <c r="H222" s="131"/>
      <c r="I222" s="127"/>
      <c r="J222" s="75">
        <f t="shared" si="48"/>
        <v>0</v>
      </c>
      <c r="K222" s="184"/>
      <c r="L222" s="184">
        <v>34</v>
      </c>
      <c r="M222" s="183">
        <f t="shared" si="49"/>
        <v>34</v>
      </c>
      <c r="N222" s="77">
        <f t="shared" si="50"/>
        <v>0.73913043478260865</v>
      </c>
      <c r="O222" s="78"/>
      <c r="P222" s="79">
        <v>251</v>
      </c>
      <c r="Q222" s="80" t="s">
        <v>103</v>
      </c>
      <c r="R222" s="370"/>
      <c r="S222" s="369"/>
    </row>
    <row r="223" spans="1:19" x14ac:dyDescent="0.3">
      <c r="A223" s="71">
        <v>6</v>
      </c>
      <c r="B223" s="130">
        <v>255</v>
      </c>
      <c r="C223" s="72" t="s">
        <v>309</v>
      </c>
      <c r="D223" s="291">
        <v>258</v>
      </c>
      <c r="E223" s="76"/>
      <c r="F223" s="76"/>
      <c r="G223" s="87"/>
      <c r="H223" s="131"/>
      <c r="I223" s="127"/>
      <c r="J223" s="75">
        <f t="shared" si="48"/>
        <v>0</v>
      </c>
      <c r="K223" s="184">
        <v>5</v>
      </c>
      <c r="L223" s="184">
        <v>217</v>
      </c>
      <c r="M223" s="183">
        <f t="shared" si="49"/>
        <v>222</v>
      </c>
      <c r="N223" s="77">
        <f t="shared" si="50"/>
        <v>0.86046511627906974</v>
      </c>
      <c r="O223" s="78"/>
      <c r="P223" s="79">
        <v>962</v>
      </c>
      <c r="Q223" s="80" t="s">
        <v>120</v>
      </c>
      <c r="R223" s="370"/>
      <c r="S223" s="369"/>
    </row>
    <row r="224" spans="1:19" s="13" customFormat="1" x14ac:dyDescent="0.3">
      <c r="A224" s="307">
        <v>6</v>
      </c>
      <c r="B224" s="315">
        <v>261</v>
      </c>
      <c r="C224" s="308" t="s">
        <v>327</v>
      </c>
      <c r="D224" s="309">
        <v>143</v>
      </c>
      <c r="E224" s="310"/>
      <c r="F224" s="310"/>
      <c r="G224" s="311"/>
      <c r="H224" s="310"/>
      <c r="I224" s="310"/>
      <c r="J224" s="310">
        <f t="shared" si="48"/>
        <v>0</v>
      </c>
      <c r="K224" s="312">
        <v>20</v>
      </c>
      <c r="L224" s="312">
        <v>115</v>
      </c>
      <c r="M224" s="310">
        <f t="shared" si="49"/>
        <v>135</v>
      </c>
      <c r="N224" s="313">
        <f t="shared" si="50"/>
        <v>0.94405594405594406</v>
      </c>
      <c r="O224" s="314"/>
      <c r="P224" s="311">
        <v>183</v>
      </c>
      <c r="Q224" s="323" t="s">
        <v>74</v>
      </c>
      <c r="R224" s="370"/>
      <c r="S224" s="369"/>
    </row>
    <row r="225" spans="1:19" x14ac:dyDescent="0.3">
      <c r="A225" s="71">
        <v>6</v>
      </c>
      <c r="B225" s="130">
        <v>271</v>
      </c>
      <c r="C225" s="72" t="s">
        <v>337</v>
      </c>
      <c r="D225" s="291">
        <v>98</v>
      </c>
      <c r="E225" s="76"/>
      <c r="F225" s="76">
        <v>1</v>
      </c>
      <c r="G225" s="87"/>
      <c r="H225" s="131"/>
      <c r="I225" s="127"/>
      <c r="J225" s="75">
        <f t="shared" si="48"/>
        <v>1</v>
      </c>
      <c r="K225" s="184"/>
      <c r="L225" s="184">
        <v>81</v>
      </c>
      <c r="M225" s="183">
        <f t="shared" si="49"/>
        <v>81</v>
      </c>
      <c r="N225" s="77">
        <f t="shared" si="50"/>
        <v>0.82653061224489799</v>
      </c>
      <c r="O225" s="78"/>
      <c r="P225" s="79">
        <v>144</v>
      </c>
      <c r="Q225" s="80" t="s">
        <v>258</v>
      </c>
      <c r="R225" s="370"/>
      <c r="S225" s="369"/>
    </row>
    <row r="226" spans="1:19" x14ac:dyDescent="0.3">
      <c r="A226" s="71">
        <v>6</v>
      </c>
      <c r="B226" s="130">
        <v>284</v>
      </c>
      <c r="C226" s="72" t="s">
        <v>313</v>
      </c>
      <c r="D226" s="291">
        <v>40</v>
      </c>
      <c r="E226" s="76"/>
      <c r="F226" s="76">
        <v>1</v>
      </c>
      <c r="G226" s="87"/>
      <c r="H226" s="131"/>
      <c r="I226" s="127"/>
      <c r="J226" s="75">
        <f t="shared" si="48"/>
        <v>1</v>
      </c>
      <c r="K226" s="184">
        <v>1</v>
      </c>
      <c r="L226" s="184">
        <v>33</v>
      </c>
      <c r="M226" s="183">
        <f t="shared" si="49"/>
        <v>34</v>
      </c>
      <c r="N226" s="77">
        <f t="shared" si="50"/>
        <v>0.85</v>
      </c>
      <c r="O226" s="78"/>
      <c r="P226" s="79">
        <v>313</v>
      </c>
      <c r="Q226" s="80" t="s">
        <v>142</v>
      </c>
      <c r="R226" s="370"/>
      <c r="S226" s="369"/>
    </row>
    <row r="227" spans="1:19" x14ac:dyDescent="0.3">
      <c r="A227" s="71">
        <v>6</v>
      </c>
      <c r="B227" s="130">
        <v>288</v>
      </c>
      <c r="C227" s="72" t="s">
        <v>310</v>
      </c>
      <c r="D227" s="291">
        <v>23</v>
      </c>
      <c r="E227" s="76"/>
      <c r="F227" s="76"/>
      <c r="G227" s="87"/>
      <c r="H227" s="131"/>
      <c r="I227" s="127"/>
      <c r="J227" s="75">
        <f t="shared" si="48"/>
        <v>0</v>
      </c>
      <c r="K227" s="184"/>
      <c r="L227" s="184">
        <v>18</v>
      </c>
      <c r="M227" s="183">
        <f t="shared" si="49"/>
        <v>18</v>
      </c>
      <c r="N227" s="97">
        <f t="shared" si="50"/>
        <v>0.78260869565217395</v>
      </c>
      <c r="O227" s="78"/>
      <c r="P227" s="79">
        <v>56</v>
      </c>
      <c r="Q227" s="80" t="s">
        <v>195</v>
      </c>
      <c r="R227" s="370"/>
      <c r="S227" s="369"/>
    </row>
    <row r="228" spans="1:19" s="13" customFormat="1" x14ac:dyDescent="0.3">
      <c r="A228" s="307">
        <v>6</v>
      </c>
      <c r="B228" s="315">
        <v>292</v>
      </c>
      <c r="C228" s="308" t="s">
        <v>343</v>
      </c>
      <c r="D228" s="309">
        <v>74</v>
      </c>
      <c r="E228" s="310"/>
      <c r="F228" s="310"/>
      <c r="G228" s="311"/>
      <c r="H228" s="310"/>
      <c r="I228" s="310"/>
      <c r="J228" s="310">
        <f t="shared" si="48"/>
        <v>0</v>
      </c>
      <c r="K228" s="312"/>
      <c r="L228" s="312">
        <v>69</v>
      </c>
      <c r="M228" s="310">
        <f t="shared" si="49"/>
        <v>69</v>
      </c>
      <c r="N228" s="313">
        <f t="shared" si="50"/>
        <v>0.93243243243243246</v>
      </c>
      <c r="O228" s="314"/>
      <c r="P228" s="311">
        <v>81</v>
      </c>
      <c r="Q228" s="323" t="s">
        <v>53</v>
      </c>
      <c r="R228" s="370"/>
      <c r="S228" s="369"/>
    </row>
    <row r="229" spans="1:19" s="158" customFormat="1" x14ac:dyDescent="0.3">
      <c r="A229" s="71">
        <v>6</v>
      </c>
      <c r="B229" s="130">
        <v>293</v>
      </c>
      <c r="C229" s="72" t="s">
        <v>311</v>
      </c>
      <c r="D229" s="291">
        <v>21</v>
      </c>
      <c r="E229" s="76"/>
      <c r="F229" s="76"/>
      <c r="G229" s="87"/>
      <c r="H229" s="131"/>
      <c r="I229" s="127"/>
      <c r="J229" s="75">
        <f t="shared" si="48"/>
        <v>0</v>
      </c>
      <c r="K229" s="184"/>
      <c r="L229" s="184">
        <v>16</v>
      </c>
      <c r="M229" s="183">
        <f t="shared" si="49"/>
        <v>16</v>
      </c>
      <c r="N229" s="77">
        <f t="shared" si="50"/>
        <v>0.76190476190476186</v>
      </c>
      <c r="O229" s="78"/>
      <c r="P229" s="79">
        <v>77</v>
      </c>
      <c r="Q229" s="80" t="s">
        <v>312</v>
      </c>
      <c r="R229" s="370"/>
      <c r="S229" s="369"/>
    </row>
    <row r="230" spans="1:19" x14ac:dyDescent="0.3">
      <c r="A230" s="307">
        <v>6</v>
      </c>
      <c r="B230" s="315">
        <v>298</v>
      </c>
      <c r="C230" s="308" t="s">
        <v>320</v>
      </c>
      <c r="D230" s="309">
        <v>49</v>
      </c>
      <c r="E230" s="310"/>
      <c r="F230" s="310"/>
      <c r="G230" s="311"/>
      <c r="H230" s="310"/>
      <c r="I230" s="310"/>
      <c r="J230" s="310">
        <f t="shared" si="48"/>
        <v>0</v>
      </c>
      <c r="K230" s="312">
        <v>1</v>
      </c>
      <c r="L230" s="312">
        <v>44</v>
      </c>
      <c r="M230" s="310">
        <f t="shared" si="49"/>
        <v>45</v>
      </c>
      <c r="N230" s="313">
        <f t="shared" si="50"/>
        <v>0.91836734693877553</v>
      </c>
      <c r="O230" s="314"/>
      <c r="P230" s="311">
        <v>233</v>
      </c>
      <c r="Q230" s="323" t="s">
        <v>100</v>
      </c>
      <c r="R230" s="370"/>
      <c r="S230" s="369"/>
    </row>
    <row r="231" spans="1:19" s="13" customFormat="1" x14ac:dyDescent="0.3">
      <c r="A231" s="71">
        <v>6</v>
      </c>
      <c r="B231" s="130">
        <v>313</v>
      </c>
      <c r="C231" s="72" t="s">
        <v>354</v>
      </c>
      <c r="D231" s="291">
        <v>23</v>
      </c>
      <c r="E231" s="76"/>
      <c r="F231" s="76"/>
      <c r="G231" s="87"/>
      <c r="H231" s="131"/>
      <c r="I231" s="127"/>
      <c r="J231" s="75">
        <f t="shared" si="48"/>
        <v>0</v>
      </c>
      <c r="K231" s="184"/>
      <c r="L231" s="184">
        <v>16</v>
      </c>
      <c r="M231" s="183">
        <f t="shared" si="49"/>
        <v>16</v>
      </c>
      <c r="N231" s="97">
        <f t="shared" si="50"/>
        <v>0.69565217391304346</v>
      </c>
      <c r="O231" s="78"/>
      <c r="P231" s="79">
        <v>36</v>
      </c>
      <c r="Q231" s="80" t="s">
        <v>355</v>
      </c>
      <c r="R231" s="370"/>
      <c r="S231" s="369"/>
    </row>
    <row r="232" spans="1:19" x14ac:dyDescent="0.3">
      <c r="A232" s="307">
        <v>6</v>
      </c>
      <c r="B232" s="315">
        <v>328</v>
      </c>
      <c r="C232" s="308" t="s">
        <v>351</v>
      </c>
      <c r="D232" s="309">
        <v>80</v>
      </c>
      <c r="E232" s="310"/>
      <c r="F232" s="310"/>
      <c r="G232" s="311"/>
      <c r="H232" s="310"/>
      <c r="I232" s="310"/>
      <c r="J232" s="310">
        <f t="shared" si="48"/>
        <v>0</v>
      </c>
      <c r="K232" s="312"/>
      <c r="L232" s="312">
        <v>74</v>
      </c>
      <c r="M232" s="310">
        <f t="shared" si="49"/>
        <v>74</v>
      </c>
      <c r="N232" s="313">
        <f t="shared" ref="N232:N262" si="51">SUM(M232/D232)</f>
        <v>0.92500000000000004</v>
      </c>
      <c r="O232" s="314"/>
      <c r="P232" s="311">
        <v>108</v>
      </c>
      <c r="Q232" s="323" t="s">
        <v>116</v>
      </c>
      <c r="R232" s="370"/>
      <c r="S232" s="369"/>
    </row>
    <row r="233" spans="1:19" x14ac:dyDescent="0.3">
      <c r="A233" s="307">
        <v>6</v>
      </c>
      <c r="B233" s="315">
        <v>340</v>
      </c>
      <c r="C233" s="308" t="s">
        <v>322</v>
      </c>
      <c r="D233" s="309">
        <v>30</v>
      </c>
      <c r="E233" s="310"/>
      <c r="F233" s="310"/>
      <c r="G233" s="311"/>
      <c r="H233" s="310"/>
      <c r="I233" s="310"/>
      <c r="J233" s="310">
        <f t="shared" si="48"/>
        <v>0</v>
      </c>
      <c r="K233" s="312">
        <v>1</v>
      </c>
      <c r="L233" s="312">
        <v>27</v>
      </c>
      <c r="M233" s="310">
        <f t="shared" si="49"/>
        <v>28</v>
      </c>
      <c r="N233" s="313">
        <f t="shared" si="51"/>
        <v>0.93333333333333335</v>
      </c>
      <c r="O233" s="314"/>
      <c r="P233" s="311">
        <v>142</v>
      </c>
      <c r="Q233" s="323" t="s">
        <v>49</v>
      </c>
      <c r="R233" s="370"/>
      <c r="S233" s="369"/>
    </row>
    <row r="234" spans="1:19" x14ac:dyDescent="0.3">
      <c r="A234" s="71">
        <v>6</v>
      </c>
      <c r="B234" s="130">
        <v>341</v>
      </c>
      <c r="C234" s="72" t="s">
        <v>339</v>
      </c>
      <c r="D234" s="291">
        <v>69</v>
      </c>
      <c r="E234" s="76"/>
      <c r="F234" s="76"/>
      <c r="G234" s="87"/>
      <c r="H234" s="131"/>
      <c r="I234" s="127"/>
      <c r="J234" s="75">
        <f t="shared" si="48"/>
        <v>0</v>
      </c>
      <c r="K234" s="184">
        <v>4</v>
      </c>
      <c r="L234" s="184">
        <v>49</v>
      </c>
      <c r="M234" s="183">
        <f t="shared" si="49"/>
        <v>53</v>
      </c>
      <c r="N234" s="77">
        <f t="shared" si="51"/>
        <v>0.76811594202898548</v>
      </c>
      <c r="O234" s="78"/>
      <c r="P234" s="79">
        <v>159</v>
      </c>
      <c r="Q234" s="80" t="s">
        <v>55</v>
      </c>
      <c r="R234" s="370"/>
      <c r="S234" s="369"/>
    </row>
    <row r="235" spans="1:19" s="13" customFormat="1" x14ac:dyDescent="0.3">
      <c r="A235" s="83">
        <v>6</v>
      </c>
      <c r="B235" s="130">
        <v>350</v>
      </c>
      <c r="C235" s="85" t="s">
        <v>356</v>
      </c>
      <c r="D235" s="291">
        <v>37</v>
      </c>
      <c r="E235" s="76"/>
      <c r="F235" s="76"/>
      <c r="G235" s="87"/>
      <c r="H235" s="131"/>
      <c r="I235" s="127"/>
      <c r="J235" s="75">
        <f t="shared" si="48"/>
        <v>0</v>
      </c>
      <c r="K235" s="184">
        <v>1</v>
      </c>
      <c r="L235" s="184">
        <v>27</v>
      </c>
      <c r="M235" s="183">
        <f t="shared" si="49"/>
        <v>28</v>
      </c>
      <c r="N235" s="97">
        <f t="shared" si="51"/>
        <v>0.7567567567567568</v>
      </c>
      <c r="O235" s="86"/>
      <c r="P235" s="87">
        <v>60</v>
      </c>
      <c r="Q235" s="322" t="s">
        <v>195</v>
      </c>
      <c r="R235" s="370"/>
      <c r="S235" s="369"/>
    </row>
    <row r="236" spans="1:19" s="13" customFormat="1" x14ac:dyDescent="0.3">
      <c r="A236" s="71">
        <v>6</v>
      </c>
      <c r="B236" s="130">
        <v>354</v>
      </c>
      <c r="C236" s="72" t="s">
        <v>315</v>
      </c>
      <c r="D236" s="291">
        <v>13</v>
      </c>
      <c r="E236" s="76"/>
      <c r="F236" s="76"/>
      <c r="G236" s="87"/>
      <c r="H236" s="131"/>
      <c r="I236" s="127"/>
      <c r="J236" s="75">
        <f t="shared" si="48"/>
        <v>0</v>
      </c>
      <c r="K236" s="184"/>
      <c r="L236" s="184">
        <v>9</v>
      </c>
      <c r="M236" s="183">
        <f t="shared" si="49"/>
        <v>9</v>
      </c>
      <c r="N236" s="97">
        <f t="shared" si="51"/>
        <v>0.69230769230769229</v>
      </c>
      <c r="O236" s="78"/>
      <c r="P236" s="79">
        <v>37</v>
      </c>
      <c r="Q236" s="80" t="s">
        <v>235</v>
      </c>
      <c r="R236" s="370"/>
      <c r="S236" s="369"/>
    </row>
    <row r="237" spans="1:19" x14ac:dyDescent="0.3">
      <c r="A237" s="71">
        <v>6</v>
      </c>
      <c r="B237" s="130">
        <v>363</v>
      </c>
      <c r="C237" s="72" t="s">
        <v>295</v>
      </c>
      <c r="D237" s="291">
        <v>10</v>
      </c>
      <c r="E237" s="76"/>
      <c r="F237" s="76"/>
      <c r="G237" s="87"/>
      <c r="H237" s="131"/>
      <c r="I237" s="127"/>
      <c r="J237" s="75">
        <f t="shared" si="48"/>
        <v>0</v>
      </c>
      <c r="K237" s="184"/>
      <c r="L237" s="184">
        <v>6</v>
      </c>
      <c r="M237" s="183">
        <f t="shared" si="49"/>
        <v>6</v>
      </c>
      <c r="N237" s="77">
        <f t="shared" si="51"/>
        <v>0.6</v>
      </c>
      <c r="O237" s="78"/>
      <c r="P237" s="79">
        <v>55</v>
      </c>
      <c r="Q237" s="80" t="s">
        <v>103</v>
      </c>
      <c r="R237" s="370"/>
      <c r="S237" s="369"/>
    </row>
    <row r="238" spans="1:19" x14ac:dyDescent="0.3">
      <c r="A238" s="71">
        <v>6</v>
      </c>
      <c r="B238" s="130">
        <v>366</v>
      </c>
      <c r="C238" s="72" t="s">
        <v>303</v>
      </c>
      <c r="D238" s="291">
        <v>41</v>
      </c>
      <c r="E238" s="76"/>
      <c r="F238" s="76"/>
      <c r="G238" s="87"/>
      <c r="H238" s="131"/>
      <c r="I238" s="127"/>
      <c r="J238" s="75">
        <f t="shared" si="48"/>
        <v>0</v>
      </c>
      <c r="K238" s="184">
        <v>1</v>
      </c>
      <c r="L238" s="184">
        <v>32</v>
      </c>
      <c r="M238" s="183">
        <f t="shared" si="49"/>
        <v>33</v>
      </c>
      <c r="N238" s="97">
        <f t="shared" si="51"/>
        <v>0.80487804878048785</v>
      </c>
      <c r="O238" s="78"/>
      <c r="P238" s="79">
        <v>97</v>
      </c>
      <c r="Q238" s="80" t="s">
        <v>168</v>
      </c>
      <c r="R238" s="370"/>
      <c r="S238" s="369"/>
    </row>
    <row r="239" spans="1:19" s="13" customFormat="1" x14ac:dyDescent="0.3">
      <c r="A239" s="71">
        <v>6</v>
      </c>
      <c r="B239" s="130">
        <v>368</v>
      </c>
      <c r="C239" s="72" t="s">
        <v>297</v>
      </c>
      <c r="D239" s="291">
        <v>105</v>
      </c>
      <c r="E239" s="76"/>
      <c r="F239" s="76"/>
      <c r="G239" s="87"/>
      <c r="H239" s="131"/>
      <c r="I239" s="127"/>
      <c r="J239" s="75">
        <f t="shared" si="48"/>
        <v>0</v>
      </c>
      <c r="K239" s="184">
        <v>1</v>
      </c>
      <c r="L239" s="184">
        <v>86</v>
      </c>
      <c r="M239" s="183">
        <f t="shared" si="49"/>
        <v>87</v>
      </c>
      <c r="N239" s="77">
        <f t="shared" si="51"/>
        <v>0.82857142857142863</v>
      </c>
      <c r="O239" s="78"/>
      <c r="P239" s="87">
        <v>115</v>
      </c>
      <c r="Q239" s="322" t="s">
        <v>298</v>
      </c>
      <c r="R239" s="370"/>
      <c r="S239" s="369"/>
    </row>
    <row r="240" spans="1:19" s="13" customFormat="1" x14ac:dyDescent="0.3">
      <c r="A240" s="71">
        <v>6</v>
      </c>
      <c r="B240" s="130">
        <v>372</v>
      </c>
      <c r="C240" s="72" t="s">
        <v>305</v>
      </c>
      <c r="D240" s="291">
        <v>66</v>
      </c>
      <c r="E240" s="76"/>
      <c r="F240" s="76"/>
      <c r="G240" s="87"/>
      <c r="H240" s="131"/>
      <c r="I240" s="127"/>
      <c r="J240" s="75">
        <f t="shared" si="48"/>
        <v>0</v>
      </c>
      <c r="K240" s="184"/>
      <c r="L240" s="184">
        <v>48</v>
      </c>
      <c r="M240" s="183">
        <f t="shared" si="49"/>
        <v>48</v>
      </c>
      <c r="N240" s="77">
        <f t="shared" si="51"/>
        <v>0.72727272727272729</v>
      </c>
      <c r="O240" s="78"/>
      <c r="P240" s="79">
        <v>126</v>
      </c>
      <c r="Q240" s="80" t="s">
        <v>107</v>
      </c>
      <c r="R240" s="370"/>
      <c r="S240" s="369"/>
    </row>
    <row r="241" spans="1:19" s="13" customFormat="1" x14ac:dyDescent="0.3">
      <c r="A241" s="295">
        <v>6</v>
      </c>
      <c r="B241" s="296">
        <v>417</v>
      </c>
      <c r="C241" s="297" t="s">
        <v>330</v>
      </c>
      <c r="D241" s="298">
        <v>75</v>
      </c>
      <c r="E241" s="143"/>
      <c r="F241" s="143"/>
      <c r="G241" s="299"/>
      <c r="H241" s="143"/>
      <c r="I241" s="143"/>
      <c r="J241" s="143">
        <f t="shared" si="48"/>
        <v>0</v>
      </c>
      <c r="K241" s="300">
        <v>17</v>
      </c>
      <c r="L241" s="300">
        <v>58</v>
      </c>
      <c r="M241" s="143">
        <f t="shared" si="49"/>
        <v>75</v>
      </c>
      <c r="N241" s="301">
        <f t="shared" si="51"/>
        <v>1</v>
      </c>
      <c r="O241" s="302">
        <v>45317</v>
      </c>
      <c r="P241" s="299">
        <v>67</v>
      </c>
      <c r="Q241" s="324" t="s">
        <v>95</v>
      </c>
      <c r="R241" s="370"/>
      <c r="S241" s="369"/>
    </row>
    <row r="242" spans="1:19" x14ac:dyDescent="0.3">
      <c r="A242" s="83">
        <v>6</v>
      </c>
      <c r="B242" s="130">
        <v>428</v>
      </c>
      <c r="C242" s="85" t="s">
        <v>358</v>
      </c>
      <c r="D242" s="291">
        <v>250</v>
      </c>
      <c r="E242" s="76"/>
      <c r="F242" s="76"/>
      <c r="G242" s="87"/>
      <c r="H242" s="131"/>
      <c r="I242" s="127"/>
      <c r="J242" s="75">
        <f t="shared" si="48"/>
        <v>0</v>
      </c>
      <c r="K242" s="184">
        <v>1</v>
      </c>
      <c r="L242" s="184">
        <v>167</v>
      </c>
      <c r="M242" s="183">
        <f t="shared" si="49"/>
        <v>168</v>
      </c>
      <c r="N242" s="77">
        <f t="shared" si="51"/>
        <v>0.67200000000000004</v>
      </c>
      <c r="O242" s="86"/>
      <c r="P242" s="87">
        <v>631</v>
      </c>
      <c r="Q242" s="322" t="s">
        <v>120</v>
      </c>
      <c r="R242" s="370"/>
      <c r="S242" s="369"/>
    </row>
    <row r="243" spans="1:19" s="13" customFormat="1" x14ac:dyDescent="0.3">
      <c r="A243" s="71">
        <v>6</v>
      </c>
      <c r="B243" s="130">
        <v>438</v>
      </c>
      <c r="C243" s="72" t="s">
        <v>341</v>
      </c>
      <c r="D243" s="291">
        <v>19</v>
      </c>
      <c r="E243" s="76"/>
      <c r="F243" s="76"/>
      <c r="G243" s="87"/>
      <c r="H243" s="131"/>
      <c r="I243" s="127"/>
      <c r="J243" s="75">
        <f t="shared" si="48"/>
        <v>0</v>
      </c>
      <c r="K243" s="184"/>
      <c r="L243" s="184">
        <v>13</v>
      </c>
      <c r="M243" s="183">
        <f t="shared" si="49"/>
        <v>13</v>
      </c>
      <c r="N243" s="97">
        <f t="shared" si="51"/>
        <v>0.68421052631578949</v>
      </c>
      <c r="O243" s="78"/>
      <c r="P243" s="79">
        <v>50</v>
      </c>
      <c r="Q243" s="80" t="s">
        <v>116</v>
      </c>
      <c r="R243" s="370"/>
      <c r="S243" s="369"/>
    </row>
    <row r="244" spans="1:19" x14ac:dyDescent="0.3">
      <c r="A244" s="71">
        <v>6</v>
      </c>
      <c r="B244" s="130">
        <v>442</v>
      </c>
      <c r="C244" s="72" t="s">
        <v>360</v>
      </c>
      <c r="D244" s="291">
        <v>22</v>
      </c>
      <c r="E244" s="76"/>
      <c r="F244" s="76"/>
      <c r="G244" s="87"/>
      <c r="H244" s="131"/>
      <c r="I244" s="127"/>
      <c r="J244" s="75">
        <f t="shared" si="48"/>
        <v>0</v>
      </c>
      <c r="K244" s="184">
        <v>1</v>
      </c>
      <c r="L244" s="184">
        <v>17</v>
      </c>
      <c r="M244" s="183">
        <f t="shared" si="49"/>
        <v>18</v>
      </c>
      <c r="N244" s="77">
        <f t="shared" si="51"/>
        <v>0.81818181818181823</v>
      </c>
      <c r="O244" s="78"/>
      <c r="P244" s="79">
        <v>43</v>
      </c>
      <c r="Q244" s="80" t="s">
        <v>114</v>
      </c>
      <c r="R244" s="370"/>
      <c r="S244" s="369"/>
    </row>
    <row r="245" spans="1:19" s="13" customFormat="1" x14ac:dyDescent="0.3">
      <c r="A245" s="83">
        <v>6</v>
      </c>
      <c r="B245" s="130">
        <v>443</v>
      </c>
      <c r="C245" s="85" t="s">
        <v>325</v>
      </c>
      <c r="D245" s="291">
        <v>73</v>
      </c>
      <c r="E245" s="76"/>
      <c r="F245" s="76"/>
      <c r="G245" s="87"/>
      <c r="H245" s="131"/>
      <c r="I245" s="127"/>
      <c r="J245" s="75">
        <f t="shared" si="48"/>
        <v>0</v>
      </c>
      <c r="K245" s="184">
        <v>2</v>
      </c>
      <c r="L245" s="184">
        <v>47</v>
      </c>
      <c r="M245" s="183">
        <f t="shared" si="49"/>
        <v>49</v>
      </c>
      <c r="N245" s="97">
        <f t="shared" si="51"/>
        <v>0.67123287671232879</v>
      </c>
      <c r="O245" s="86"/>
      <c r="P245" s="87">
        <v>266</v>
      </c>
      <c r="Q245" s="322" t="s">
        <v>207</v>
      </c>
      <c r="R245" s="370"/>
      <c r="S245" s="369"/>
    </row>
    <row r="246" spans="1:19" x14ac:dyDescent="0.3">
      <c r="A246" s="307">
        <v>6</v>
      </c>
      <c r="B246" s="315">
        <v>455</v>
      </c>
      <c r="C246" s="308" t="s">
        <v>316</v>
      </c>
      <c r="D246" s="309">
        <v>101</v>
      </c>
      <c r="E246" s="310"/>
      <c r="F246" s="310"/>
      <c r="G246" s="311"/>
      <c r="H246" s="310"/>
      <c r="I246" s="310"/>
      <c r="J246" s="310">
        <f t="shared" si="48"/>
        <v>0</v>
      </c>
      <c r="K246" s="312">
        <v>6</v>
      </c>
      <c r="L246" s="312">
        <v>91</v>
      </c>
      <c r="M246" s="310">
        <f t="shared" si="49"/>
        <v>97</v>
      </c>
      <c r="N246" s="313">
        <f t="shared" si="51"/>
        <v>0.96039603960396036</v>
      </c>
      <c r="O246" s="314"/>
      <c r="P246" s="311">
        <v>172</v>
      </c>
      <c r="Q246" s="323" t="s">
        <v>308</v>
      </c>
      <c r="R246" s="370"/>
      <c r="S246" s="369"/>
    </row>
    <row r="247" spans="1:19" x14ac:dyDescent="0.3">
      <c r="A247" s="71">
        <v>6</v>
      </c>
      <c r="B247" s="130">
        <v>456</v>
      </c>
      <c r="C247" s="72" t="s">
        <v>348</v>
      </c>
      <c r="D247" s="291">
        <v>69</v>
      </c>
      <c r="E247" s="76"/>
      <c r="F247" s="76"/>
      <c r="G247" s="87"/>
      <c r="H247" s="131"/>
      <c r="I247" s="127"/>
      <c r="J247" s="75">
        <f t="shared" si="48"/>
        <v>0</v>
      </c>
      <c r="K247" s="184"/>
      <c r="L247" s="184">
        <v>44</v>
      </c>
      <c r="M247" s="183">
        <f t="shared" si="49"/>
        <v>44</v>
      </c>
      <c r="N247" s="77">
        <f t="shared" si="51"/>
        <v>0.6376811594202898</v>
      </c>
      <c r="O247" s="78"/>
      <c r="P247" s="79">
        <v>310</v>
      </c>
      <c r="Q247" s="80" t="s">
        <v>190</v>
      </c>
      <c r="R247" s="370"/>
      <c r="S247" s="369"/>
    </row>
    <row r="248" spans="1:19" x14ac:dyDescent="0.3">
      <c r="A248" s="350">
        <v>6</v>
      </c>
      <c r="B248" s="351">
        <v>458</v>
      </c>
      <c r="C248" s="352" t="s">
        <v>307</v>
      </c>
      <c r="D248" s="353">
        <v>0</v>
      </c>
      <c r="E248" s="354"/>
      <c r="F248" s="354"/>
      <c r="G248" s="355"/>
      <c r="H248" s="354"/>
      <c r="I248" s="354"/>
      <c r="J248" s="356"/>
      <c r="K248" s="356"/>
      <c r="L248" s="356"/>
      <c r="M248" s="356"/>
      <c r="N248" s="357"/>
      <c r="O248" s="358"/>
      <c r="P248" s="360">
        <v>35</v>
      </c>
      <c r="Q248" s="361" t="s">
        <v>308</v>
      </c>
      <c r="R248" s="370"/>
      <c r="S248" s="369"/>
    </row>
    <row r="249" spans="1:19" s="13" customFormat="1" x14ac:dyDescent="0.3">
      <c r="A249" s="307">
        <v>6</v>
      </c>
      <c r="B249" s="315">
        <v>462</v>
      </c>
      <c r="C249" s="308" t="s">
        <v>584</v>
      </c>
      <c r="D249" s="309">
        <v>56</v>
      </c>
      <c r="E249" s="310"/>
      <c r="F249" s="310"/>
      <c r="G249" s="311"/>
      <c r="H249" s="310"/>
      <c r="I249" s="310"/>
      <c r="J249" s="310">
        <f t="shared" si="48"/>
        <v>0</v>
      </c>
      <c r="K249" s="312">
        <v>2</v>
      </c>
      <c r="L249" s="312">
        <v>51</v>
      </c>
      <c r="M249" s="310">
        <f t="shared" si="49"/>
        <v>53</v>
      </c>
      <c r="N249" s="313">
        <f t="shared" si="51"/>
        <v>0.9464285714285714</v>
      </c>
      <c r="O249" s="342"/>
      <c r="P249" s="311">
        <v>35</v>
      </c>
      <c r="Q249" s="323" t="s">
        <v>308</v>
      </c>
      <c r="R249" s="370"/>
      <c r="S249" s="369"/>
    </row>
    <row r="250" spans="1:19" s="13" customFormat="1" x14ac:dyDescent="0.3">
      <c r="A250" s="71">
        <v>6</v>
      </c>
      <c r="B250" s="130">
        <v>470</v>
      </c>
      <c r="C250" s="72" t="s">
        <v>326</v>
      </c>
      <c r="D250" s="291">
        <v>25</v>
      </c>
      <c r="E250" s="76"/>
      <c r="F250" s="76"/>
      <c r="G250" s="87"/>
      <c r="H250" s="131"/>
      <c r="I250" s="127"/>
      <c r="J250" s="75">
        <f t="shared" si="48"/>
        <v>0</v>
      </c>
      <c r="K250" s="184"/>
      <c r="L250" s="184">
        <v>22</v>
      </c>
      <c r="M250" s="183">
        <f t="shared" si="49"/>
        <v>22</v>
      </c>
      <c r="N250" s="77">
        <f t="shared" si="51"/>
        <v>0.88</v>
      </c>
      <c r="O250" s="78"/>
      <c r="P250" s="79">
        <v>109</v>
      </c>
      <c r="Q250" s="80" t="s">
        <v>193</v>
      </c>
      <c r="R250" s="370"/>
      <c r="S250" s="369"/>
    </row>
    <row r="251" spans="1:19" s="88" customFormat="1" x14ac:dyDescent="0.3">
      <c r="A251" s="71">
        <v>6</v>
      </c>
      <c r="B251" s="130">
        <v>473</v>
      </c>
      <c r="C251" s="72" t="s">
        <v>342</v>
      </c>
      <c r="D251" s="291">
        <v>84</v>
      </c>
      <c r="E251" s="76"/>
      <c r="F251" s="76">
        <v>3</v>
      </c>
      <c r="G251" s="87"/>
      <c r="H251" s="131"/>
      <c r="I251" s="127"/>
      <c r="J251" s="75">
        <f t="shared" si="48"/>
        <v>3</v>
      </c>
      <c r="K251" s="184">
        <v>3</v>
      </c>
      <c r="L251" s="184">
        <v>72</v>
      </c>
      <c r="M251" s="183">
        <f t="shared" si="49"/>
        <v>75</v>
      </c>
      <c r="N251" s="97">
        <f t="shared" si="51"/>
        <v>0.8928571428571429</v>
      </c>
      <c r="O251" s="78"/>
      <c r="P251" s="79">
        <v>112</v>
      </c>
      <c r="Q251" s="80" t="s">
        <v>81</v>
      </c>
      <c r="R251" s="370"/>
      <c r="S251" s="369"/>
    </row>
    <row r="252" spans="1:19" x14ac:dyDescent="0.3">
      <c r="A252" s="307">
        <v>6</v>
      </c>
      <c r="B252" s="315">
        <v>482</v>
      </c>
      <c r="C252" s="308" t="s">
        <v>296</v>
      </c>
      <c r="D252" s="309">
        <v>102</v>
      </c>
      <c r="E252" s="310"/>
      <c r="F252" s="310"/>
      <c r="G252" s="311"/>
      <c r="H252" s="310"/>
      <c r="I252" s="310"/>
      <c r="J252" s="310">
        <f t="shared" si="48"/>
        <v>0</v>
      </c>
      <c r="K252" s="312">
        <v>1</v>
      </c>
      <c r="L252" s="312">
        <v>91</v>
      </c>
      <c r="M252" s="310">
        <f t="shared" si="49"/>
        <v>92</v>
      </c>
      <c r="N252" s="313">
        <f t="shared" si="51"/>
        <v>0.90196078431372551</v>
      </c>
      <c r="O252" s="314"/>
      <c r="P252" s="311">
        <v>195</v>
      </c>
      <c r="Q252" s="323" t="s">
        <v>57</v>
      </c>
      <c r="R252" s="371"/>
      <c r="S252" s="369"/>
    </row>
    <row r="253" spans="1:19" s="13" customFormat="1" x14ac:dyDescent="0.3">
      <c r="A253" s="307">
        <v>6</v>
      </c>
      <c r="B253" s="315">
        <v>500</v>
      </c>
      <c r="C253" s="308" t="s">
        <v>317</v>
      </c>
      <c r="D253" s="309">
        <v>91</v>
      </c>
      <c r="E253" s="310"/>
      <c r="F253" s="310"/>
      <c r="G253" s="311"/>
      <c r="H253" s="310"/>
      <c r="I253" s="310"/>
      <c r="J253" s="310">
        <f t="shared" si="48"/>
        <v>0</v>
      </c>
      <c r="K253" s="312"/>
      <c r="L253" s="312">
        <v>83</v>
      </c>
      <c r="M253" s="310">
        <f t="shared" si="49"/>
        <v>83</v>
      </c>
      <c r="N253" s="313">
        <f t="shared" si="51"/>
        <v>0.91208791208791207</v>
      </c>
      <c r="O253" s="314"/>
      <c r="P253" s="311">
        <v>158</v>
      </c>
      <c r="Q253" s="323" t="s">
        <v>155</v>
      </c>
      <c r="R253" s="371"/>
      <c r="S253" s="369"/>
    </row>
    <row r="254" spans="1:19" s="13" customFormat="1" x14ac:dyDescent="0.3">
      <c r="A254" s="71">
        <v>6</v>
      </c>
      <c r="B254" s="130">
        <v>557</v>
      </c>
      <c r="C254" s="72" t="s">
        <v>318</v>
      </c>
      <c r="D254" s="291">
        <v>50</v>
      </c>
      <c r="E254" s="76"/>
      <c r="F254" s="76">
        <v>1</v>
      </c>
      <c r="G254" s="87"/>
      <c r="H254" s="131"/>
      <c r="I254" s="127"/>
      <c r="J254" s="75">
        <f t="shared" si="48"/>
        <v>1</v>
      </c>
      <c r="K254" s="184"/>
      <c r="L254" s="184">
        <v>39</v>
      </c>
      <c r="M254" s="183">
        <f t="shared" si="49"/>
        <v>39</v>
      </c>
      <c r="N254" s="77">
        <f t="shared" si="51"/>
        <v>0.78</v>
      </c>
      <c r="O254" s="78"/>
      <c r="P254" s="79">
        <v>171</v>
      </c>
      <c r="Q254" s="80" t="s">
        <v>91</v>
      </c>
      <c r="R254" s="370"/>
      <c r="S254" s="369"/>
    </row>
    <row r="255" spans="1:19" s="13" customFormat="1" x14ac:dyDescent="0.3">
      <c r="A255" s="307">
        <v>6</v>
      </c>
      <c r="B255" s="307">
        <v>560</v>
      </c>
      <c r="C255" s="308" t="s">
        <v>361</v>
      </c>
      <c r="D255" s="309">
        <v>170</v>
      </c>
      <c r="E255" s="310"/>
      <c r="F255" s="310">
        <v>1</v>
      </c>
      <c r="G255" s="311"/>
      <c r="H255" s="307"/>
      <c r="I255" s="307"/>
      <c r="J255" s="310">
        <f t="shared" si="48"/>
        <v>1</v>
      </c>
      <c r="K255" s="312">
        <v>15</v>
      </c>
      <c r="L255" s="312">
        <v>148</v>
      </c>
      <c r="M255" s="310">
        <f t="shared" si="49"/>
        <v>163</v>
      </c>
      <c r="N255" s="313">
        <f t="shared" si="51"/>
        <v>0.95882352941176474</v>
      </c>
      <c r="O255" s="348"/>
      <c r="P255" s="362">
        <v>192</v>
      </c>
      <c r="Q255" s="323" t="s">
        <v>345</v>
      </c>
      <c r="R255" s="370"/>
      <c r="S255" s="369"/>
    </row>
    <row r="256" spans="1:19" s="13" customFormat="1" x14ac:dyDescent="0.3">
      <c r="A256" s="71">
        <v>6</v>
      </c>
      <c r="B256" s="130">
        <v>602</v>
      </c>
      <c r="C256" s="72" t="s">
        <v>323</v>
      </c>
      <c r="D256" s="291">
        <v>83</v>
      </c>
      <c r="E256" s="76"/>
      <c r="F256" s="76"/>
      <c r="G256" s="87"/>
      <c r="H256" s="131"/>
      <c r="I256" s="127"/>
      <c r="J256" s="75">
        <f t="shared" si="48"/>
        <v>0</v>
      </c>
      <c r="K256" s="184"/>
      <c r="L256" s="184">
        <v>72</v>
      </c>
      <c r="M256" s="183">
        <f t="shared" si="49"/>
        <v>72</v>
      </c>
      <c r="N256" s="77">
        <f t="shared" si="51"/>
        <v>0.86746987951807231</v>
      </c>
      <c r="O256" s="78"/>
      <c r="P256" s="79">
        <v>115</v>
      </c>
      <c r="Q256" s="80" t="s">
        <v>149</v>
      </c>
      <c r="R256" s="370"/>
      <c r="S256" s="369"/>
    </row>
    <row r="257" spans="1:19" x14ac:dyDescent="0.3">
      <c r="A257" s="71">
        <v>6</v>
      </c>
      <c r="B257" s="130">
        <v>612</v>
      </c>
      <c r="C257" s="72" t="s">
        <v>328</v>
      </c>
      <c r="D257" s="291">
        <v>56</v>
      </c>
      <c r="E257" s="76"/>
      <c r="F257" s="76"/>
      <c r="G257" s="87"/>
      <c r="H257" s="131"/>
      <c r="I257" s="127"/>
      <c r="J257" s="75">
        <f t="shared" si="48"/>
        <v>0</v>
      </c>
      <c r="K257" s="184"/>
      <c r="L257" s="184">
        <v>45</v>
      </c>
      <c r="M257" s="183">
        <f t="shared" si="49"/>
        <v>45</v>
      </c>
      <c r="N257" s="77">
        <f t="shared" si="51"/>
        <v>0.8035714285714286</v>
      </c>
      <c r="O257" s="78"/>
      <c r="P257" s="79">
        <v>87</v>
      </c>
      <c r="Q257" s="80" t="s">
        <v>74</v>
      </c>
      <c r="R257" s="370"/>
      <c r="S257" s="369"/>
    </row>
    <row r="258" spans="1:19" s="84" customFormat="1" x14ac:dyDescent="0.3">
      <c r="A258" s="307">
        <v>6</v>
      </c>
      <c r="B258" s="315">
        <v>613</v>
      </c>
      <c r="C258" s="308" t="s">
        <v>340</v>
      </c>
      <c r="D258" s="309">
        <v>60</v>
      </c>
      <c r="E258" s="310"/>
      <c r="F258" s="310">
        <v>1</v>
      </c>
      <c r="G258" s="311"/>
      <c r="H258" s="310"/>
      <c r="I258" s="310"/>
      <c r="J258" s="310">
        <f t="shared" si="48"/>
        <v>1</v>
      </c>
      <c r="K258" s="312"/>
      <c r="L258" s="312">
        <v>55</v>
      </c>
      <c r="M258" s="310">
        <f t="shared" si="49"/>
        <v>55</v>
      </c>
      <c r="N258" s="313">
        <f t="shared" si="51"/>
        <v>0.91666666666666663</v>
      </c>
      <c r="O258" s="314"/>
      <c r="P258" s="311">
        <v>234</v>
      </c>
      <c r="Q258" s="323" t="s">
        <v>207</v>
      </c>
      <c r="R258" s="370"/>
      <c r="S258" s="369"/>
    </row>
    <row r="259" spans="1:19" x14ac:dyDescent="0.3">
      <c r="A259" s="307">
        <v>6</v>
      </c>
      <c r="B259" s="315">
        <v>621</v>
      </c>
      <c r="C259" s="308" t="s">
        <v>349</v>
      </c>
      <c r="D259" s="309">
        <v>58</v>
      </c>
      <c r="E259" s="310"/>
      <c r="F259" s="310"/>
      <c r="G259" s="311"/>
      <c r="H259" s="310"/>
      <c r="I259" s="310">
        <v>1</v>
      </c>
      <c r="J259" s="310">
        <f t="shared" si="48"/>
        <v>1</v>
      </c>
      <c r="K259" s="312"/>
      <c r="L259" s="312">
        <v>53</v>
      </c>
      <c r="M259" s="310">
        <f t="shared" si="49"/>
        <v>53</v>
      </c>
      <c r="N259" s="313">
        <f t="shared" si="51"/>
        <v>0.91379310344827591</v>
      </c>
      <c r="O259" s="314"/>
      <c r="P259" s="311">
        <v>69</v>
      </c>
      <c r="Q259" s="323" t="s">
        <v>103</v>
      </c>
      <c r="R259" s="370"/>
      <c r="S259" s="369"/>
    </row>
    <row r="260" spans="1:19" x14ac:dyDescent="0.3">
      <c r="A260" s="83">
        <v>6</v>
      </c>
      <c r="B260" s="130">
        <v>627</v>
      </c>
      <c r="C260" s="85" t="s">
        <v>335</v>
      </c>
      <c r="D260" s="291">
        <v>160</v>
      </c>
      <c r="E260" s="76"/>
      <c r="F260" s="76"/>
      <c r="G260" s="87"/>
      <c r="H260" s="131"/>
      <c r="I260" s="127"/>
      <c r="J260" s="75">
        <f t="shared" si="48"/>
        <v>0</v>
      </c>
      <c r="K260" s="184">
        <v>3</v>
      </c>
      <c r="L260" s="184">
        <v>127</v>
      </c>
      <c r="M260" s="183">
        <f t="shared" si="49"/>
        <v>130</v>
      </c>
      <c r="N260" s="77">
        <f t="shared" si="51"/>
        <v>0.8125</v>
      </c>
      <c r="O260" s="86"/>
      <c r="P260" s="87">
        <v>256</v>
      </c>
      <c r="Q260" s="322" t="s">
        <v>258</v>
      </c>
      <c r="R260" s="370"/>
      <c r="S260" s="369"/>
    </row>
    <row r="261" spans="1:19" x14ac:dyDescent="0.3">
      <c r="A261" s="71">
        <v>6</v>
      </c>
      <c r="B261" s="130">
        <v>642</v>
      </c>
      <c r="C261" s="72" t="s">
        <v>306</v>
      </c>
      <c r="D261" s="291">
        <v>51</v>
      </c>
      <c r="E261" s="76"/>
      <c r="F261" s="76"/>
      <c r="G261" s="87"/>
      <c r="H261" s="131"/>
      <c r="I261" s="127"/>
      <c r="J261" s="75">
        <f t="shared" si="48"/>
        <v>0</v>
      </c>
      <c r="K261" s="184"/>
      <c r="L261" s="184">
        <v>42</v>
      </c>
      <c r="M261" s="183">
        <f t="shared" si="49"/>
        <v>42</v>
      </c>
      <c r="N261" s="77">
        <f t="shared" si="51"/>
        <v>0.82352941176470584</v>
      </c>
      <c r="O261" s="78"/>
      <c r="P261" s="79">
        <v>61</v>
      </c>
      <c r="Q261" s="80" t="s">
        <v>53</v>
      </c>
      <c r="R261" s="370"/>
      <c r="S261" s="369"/>
    </row>
    <row r="262" spans="1:19" s="13" customFormat="1" x14ac:dyDescent="0.3">
      <c r="A262" s="236">
        <f>COUNTA(A201:A261)</f>
        <v>61</v>
      </c>
      <c r="B262" s="260"/>
      <c r="C262" s="238" t="s">
        <v>362</v>
      </c>
      <c r="D262" s="292">
        <f t="shared" ref="D262:I262" si="52">SUM(D201:D261)</f>
        <v>5031</v>
      </c>
      <c r="E262" s="252">
        <f>SUM(E201:E261)</f>
        <v>0</v>
      </c>
      <c r="F262" s="252">
        <f>SUM(F201:F261)</f>
        <v>44</v>
      </c>
      <c r="G262" s="253">
        <f t="shared" si="52"/>
        <v>0</v>
      </c>
      <c r="H262" s="254">
        <f t="shared" si="52"/>
        <v>0</v>
      </c>
      <c r="I262" s="255">
        <f t="shared" si="52"/>
        <v>3</v>
      </c>
      <c r="J262" s="243">
        <f>SUM(J201:J261)</f>
        <v>47</v>
      </c>
      <c r="K262" s="256">
        <f>SUM(K201:K261)</f>
        <v>166</v>
      </c>
      <c r="L262" s="256">
        <f>SUM(L201:L261)</f>
        <v>4064</v>
      </c>
      <c r="M262" s="265">
        <f>SUM(M201:M261)</f>
        <v>4230</v>
      </c>
      <c r="N262" s="264">
        <f t="shared" si="51"/>
        <v>0.84078711985688726</v>
      </c>
      <c r="O262" s="258"/>
      <c r="P262" s="259"/>
      <c r="Q262" s="325"/>
      <c r="R262" s="370"/>
      <c r="S262" s="369"/>
    </row>
    <row r="263" spans="1:19" x14ac:dyDescent="0.3">
      <c r="A263" s="100"/>
      <c r="B263" s="187"/>
      <c r="C263" s="102"/>
      <c r="D263" s="103"/>
      <c r="E263" s="104"/>
      <c r="F263" s="104"/>
      <c r="G263" s="103"/>
      <c r="H263" s="103"/>
      <c r="I263" s="103"/>
      <c r="J263" s="104"/>
      <c r="K263" s="303"/>
      <c r="L263" s="303"/>
      <c r="M263" s="304"/>
      <c r="N263" s="105"/>
      <c r="O263" s="234"/>
      <c r="P263" s="107"/>
      <c r="Q263" s="108"/>
      <c r="R263" s="366"/>
      <c r="S263" s="369"/>
    </row>
    <row r="264" spans="1:19" x14ac:dyDescent="0.3">
      <c r="A264" s="100"/>
      <c r="B264" s="187"/>
      <c r="C264" s="102"/>
      <c r="D264" s="103"/>
      <c r="E264" s="104"/>
      <c r="F264" s="104"/>
      <c r="G264" s="103"/>
      <c r="H264" s="103"/>
      <c r="I264" s="103"/>
      <c r="J264" s="104"/>
      <c r="K264" s="103"/>
      <c r="L264" s="103"/>
      <c r="M264" s="104"/>
      <c r="N264" s="105"/>
      <c r="O264" s="106"/>
      <c r="P264" s="107"/>
      <c r="Q264" s="108"/>
      <c r="R264" s="366"/>
      <c r="S264" s="369"/>
    </row>
    <row r="265" spans="1:19" x14ac:dyDescent="0.3">
      <c r="A265" s="138" t="s">
        <v>363</v>
      </c>
      <c r="B265" s="91"/>
      <c r="C265" s="90"/>
      <c r="D265" s="91"/>
      <c r="E265" s="90"/>
      <c r="F265" s="90"/>
      <c r="G265" s="91"/>
      <c r="H265" s="91"/>
      <c r="I265" s="91"/>
      <c r="J265" s="90"/>
      <c r="K265" s="91"/>
      <c r="L265" s="91"/>
      <c r="M265" s="90"/>
      <c r="N265" s="90"/>
      <c r="O265" s="90"/>
      <c r="P265" s="90"/>
      <c r="Q265" s="90"/>
      <c r="R265" s="366"/>
      <c r="S265" s="369"/>
    </row>
    <row r="266" spans="1:19" ht="54.75" customHeight="1" x14ac:dyDescent="0.3">
      <c r="A266" s="64" t="s">
        <v>255</v>
      </c>
      <c r="B266" s="186" t="s">
        <v>35</v>
      </c>
      <c r="C266" s="65" t="s">
        <v>36</v>
      </c>
      <c r="D266" s="67" t="s">
        <v>583</v>
      </c>
      <c r="E266" s="194" t="s">
        <v>578</v>
      </c>
      <c r="F266" s="194" t="s">
        <v>579</v>
      </c>
      <c r="G266" s="195" t="s">
        <v>580</v>
      </c>
      <c r="H266" s="196" t="s">
        <v>581</v>
      </c>
      <c r="I266" s="197" t="s">
        <v>582</v>
      </c>
      <c r="J266" s="66" t="s">
        <v>37</v>
      </c>
      <c r="K266" s="124" t="s">
        <v>38</v>
      </c>
      <c r="L266" s="124" t="s">
        <v>39</v>
      </c>
      <c r="M266" s="66" t="s">
        <v>40</v>
      </c>
      <c r="N266" s="68" t="s">
        <v>41</v>
      </c>
      <c r="O266" s="69" t="s">
        <v>42</v>
      </c>
      <c r="P266" s="70" t="s">
        <v>43</v>
      </c>
      <c r="Q266" s="321" t="s">
        <v>44</v>
      </c>
      <c r="R266" s="370"/>
      <c r="S266" s="369"/>
    </row>
    <row r="267" spans="1:19" x14ac:dyDescent="0.3">
      <c r="A267" s="71">
        <v>7</v>
      </c>
      <c r="B267" s="130">
        <v>29</v>
      </c>
      <c r="C267" s="72" t="s">
        <v>406</v>
      </c>
      <c r="D267" s="291">
        <v>134</v>
      </c>
      <c r="E267" s="76"/>
      <c r="F267" s="76"/>
      <c r="G267" s="87"/>
      <c r="H267" s="131"/>
      <c r="I267" s="127">
        <v>2</v>
      </c>
      <c r="J267" s="75">
        <f t="shared" ref="J267:J319" si="53">SUM(E267:I267)</f>
        <v>2</v>
      </c>
      <c r="K267" s="184">
        <v>4</v>
      </c>
      <c r="L267" s="184">
        <v>103</v>
      </c>
      <c r="M267" s="183">
        <f t="shared" ref="M267:M319" si="54">SUM(K267:L267)</f>
        <v>107</v>
      </c>
      <c r="N267" s="77">
        <f t="shared" ref="N267:N295" si="55">SUM(M267/D267)</f>
        <v>0.79850746268656714</v>
      </c>
      <c r="O267" s="78"/>
      <c r="P267" s="79">
        <v>271</v>
      </c>
      <c r="Q267" s="80" t="s">
        <v>93</v>
      </c>
      <c r="R267" s="370"/>
      <c r="S267" s="369"/>
    </row>
    <row r="268" spans="1:19" x14ac:dyDescent="0.3">
      <c r="A268" s="83">
        <v>7</v>
      </c>
      <c r="B268" s="130">
        <v>58</v>
      </c>
      <c r="C268" s="85" t="s">
        <v>373</v>
      </c>
      <c r="D268" s="291">
        <v>86</v>
      </c>
      <c r="E268" s="76"/>
      <c r="F268" s="76"/>
      <c r="G268" s="87"/>
      <c r="H268" s="131"/>
      <c r="I268" s="127"/>
      <c r="J268" s="75">
        <f t="shared" si="53"/>
        <v>0</v>
      </c>
      <c r="K268" s="184">
        <v>7</v>
      </c>
      <c r="L268" s="184">
        <v>63</v>
      </c>
      <c r="M268" s="183">
        <f t="shared" si="54"/>
        <v>70</v>
      </c>
      <c r="N268" s="77">
        <f t="shared" si="55"/>
        <v>0.81395348837209303</v>
      </c>
      <c r="O268" s="86"/>
      <c r="P268" s="87">
        <v>137</v>
      </c>
      <c r="Q268" s="322" t="s">
        <v>85</v>
      </c>
      <c r="R268" s="370"/>
      <c r="S268" s="369"/>
    </row>
    <row r="269" spans="1:19" x14ac:dyDescent="0.3">
      <c r="A269" s="71">
        <v>7</v>
      </c>
      <c r="B269" s="130">
        <v>59</v>
      </c>
      <c r="C269" s="72" t="s">
        <v>405</v>
      </c>
      <c r="D269" s="291">
        <v>135</v>
      </c>
      <c r="E269" s="76"/>
      <c r="F269" s="76"/>
      <c r="G269" s="87"/>
      <c r="H269" s="131"/>
      <c r="I269" s="127"/>
      <c r="J269" s="75">
        <f t="shared" si="53"/>
        <v>0</v>
      </c>
      <c r="K269" s="184"/>
      <c r="L269" s="184">
        <v>97</v>
      </c>
      <c r="M269" s="183">
        <f t="shared" si="54"/>
        <v>97</v>
      </c>
      <c r="N269" s="77">
        <f t="shared" si="55"/>
        <v>0.71851851851851856</v>
      </c>
      <c r="O269" s="78"/>
      <c r="P269" s="79">
        <v>259</v>
      </c>
      <c r="Q269" s="80" t="s">
        <v>55</v>
      </c>
      <c r="R269" s="370"/>
      <c r="S269" s="369"/>
    </row>
    <row r="270" spans="1:19" s="13" customFormat="1" x14ac:dyDescent="0.3">
      <c r="A270" s="307">
        <v>7</v>
      </c>
      <c r="B270" s="315">
        <v>69</v>
      </c>
      <c r="C270" s="308" t="s">
        <v>388</v>
      </c>
      <c r="D270" s="309">
        <v>46</v>
      </c>
      <c r="E270" s="310"/>
      <c r="F270" s="310"/>
      <c r="G270" s="311"/>
      <c r="H270" s="310"/>
      <c r="I270" s="310"/>
      <c r="J270" s="310">
        <f t="shared" si="53"/>
        <v>0</v>
      </c>
      <c r="K270" s="312"/>
      <c r="L270" s="312">
        <v>43</v>
      </c>
      <c r="M270" s="310">
        <f t="shared" si="54"/>
        <v>43</v>
      </c>
      <c r="N270" s="313">
        <f t="shared" si="55"/>
        <v>0.93478260869565222</v>
      </c>
      <c r="O270" s="314"/>
      <c r="P270" s="311">
        <v>156</v>
      </c>
      <c r="Q270" s="323" t="s">
        <v>100</v>
      </c>
      <c r="R270" s="370"/>
      <c r="S270" s="369"/>
    </row>
    <row r="271" spans="1:19" x14ac:dyDescent="0.3">
      <c r="A271" s="71">
        <v>7</v>
      </c>
      <c r="B271" s="130">
        <v>80</v>
      </c>
      <c r="C271" s="72" t="s">
        <v>419</v>
      </c>
      <c r="D271" s="291">
        <v>85</v>
      </c>
      <c r="E271" s="76"/>
      <c r="F271" s="76"/>
      <c r="G271" s="87"/>
      <c r="H271" s="131"/>
      <c r="I271" s="127"/>
      <c r="J271" s="75">
        <f t="shared" si="53"/>
        <v>0</v>
      </c>
      <c r="K271" s="184">
        <v>3</v>
      </c>
      <c r="L271" s="184">
        <v>60</v>
      </c>
      <c r="M271" s="183">
        <f t="shared" si="54"/>
        <v>63</v>
      </c>
      <c r="N271" s="77">
        <f t="shared" si="55"/>
        <v>0.74117647058823533</v>
      </c>
      <c r="O271" s="78"/>
      <c r="P271" s="79">
        <v>138</v>
      </c>
      <c r="Q271" s="80" t="s">
        <v>103</v>
      </c>
      <c r="R271" s="370"/>
      <c r="S271" s="369"/>
    </row>
    <row r="272" spans="1:19" s="13" customFormat="1" x14ac:dyDescent="0.3">
      <c r="A272" s="71">
        <v>7</v>
      </c>
      <c r="B272" s="130">
        <v>104</v>
      </c>
      <c r="C272" s="72" t="s">
        <v>395</v>
      </c>
      <c r="D272" s="291">
        <v>75</v>
      </c>
      <c r="E272" s="76"/>
      <c r="F272" s="76"/>
      <c r="G272" s="87"/>
      <c r="H272" s="131"/>
      <c r="I272" s="127"/>
      <c r="J272" s="75">
        <f t="shared" si="53"/>
        <v>0</v>
      </c>
      <c r="K272" s="184">
        <v>1</v>
      </c>
      <c r="L272" s="184">
        <v>63</v>
      </c>
      <c r="M272" s="183">
        <f t="shared" si="54"/>
        <v>64</v>
      </c>
      <c r="N272" s="77">
        <f t="shared" si="55"/>
        <v>0.85333333333333339</v>
      </c>
      <c r="O272" s="78"/>
      <c r="P272" s="79">
        <v>248</v>
      </c>
      <c r="Q272" s="80" t="s">
        <v>149</v>
      </c>
      <c r="R272" s="370"/>
      <c r="S272" s="369"/>
    </row>
    <row r="273" spans="1:19" x14ac:dyDescent="0.3">
      <c r="A273" s="71">
        <v>7</v>
      </c>
      <c r="B273" s="130">
        <v>113</v>
      </c>
      <c r="C273" s="72" t="s">
        <v>399</v>
      </c>
      <c r="D273" s="291">
        <v>94</v>
      </c>
      <c r="E273" s="76"/>
      <c r="F273" s="76"/>
      <c r="G273" s="87"/>
      <c r="H273" s="131"/>
      <c r="I273" s="127"/>
      <c r="J273" s="75">
        <f t="shared" si="53"/>
        <v>0</v>
      </c>
      <c r="K273" s="184"/>
      <c r="L273" s="184">
        <v>61</v>
      </c>
      <c r="M273" s="183">
        <f t="shared" si="54"/>
        <v>61</v>
      </c>
      <c r="N273" s="77">
        <f t="shared" si="55"/>
        <v>0.64893617021276595</v>
      </c>
      <c r="O273" s="78"/>
      <c r="P273" s="79">
        <v>328</v>
      </c>
      <c r="Q273" s="80" t="s">
        <v>114</v>
      </c>
      <c r="R273" s="370"/>
      <c r="S273" s="369"/>
    </row>
    <row r="274" spans="1:19" x14ac:dyDescent="0.3">
      <c r="A274" s="71">
        <v>7</v>
      </c>
      <c r="B274" s="130">
        <v>126</v>
      </c>
      <c r="C274" s="72" t="s">
        <v>379</v>
      </c>
      <c r="D274" s="291">
        <v>53</v>
      </c>
      <c r="E274" s="76"/>
      <c r="F274" s="76"/>
      <c r="G274" s="87"/>
      <c r="H274" s="131"/>
      <c r="I274" s="127"/>
      <c r="J274" s="75">
        <f t="shared" si="53"/>
        <v>0</v>
      </c>
      <c r="K274" s="184">
        <v>3</v>
      </c>
      <c r="L274" s="184">
        <v>42</v>
      </c>
      <c r="M274" s="183">
        <f t="shared" si="54"/>
        <v>45</v>
      </c>
      <c r="N274" s="77">
        <f t="shared" si="55"/>
        <v>0.84905660377358494</v>
      </c>
      <c r="O274" s="78"/>
      <c r="P274" s="79">
        <v>93</v>
      </c>
      <c r="Q274" s="80" t="s">
        <v>120</v>
      </c>
      <c r="R274" s="370"/>
      <c r="S274" s="369"/>
    </row>
    <row r="275" spans="1:19" s="13" customFormat="1" x14ac:dyDescent="0.3">
      <c r="A275" s="307">
        <v>7</v>
      </c>
      <c r="B275" s="315">
        <v>135</v>
      </c>
      <c r="C275" s="308" t="s">
        <v>389</v>
      </c>
      <c r="D275" s="309">
        <v>42</v>
      </c>
      <c r="E275" s="310"/>
      <c r="F275" s="310"/>
      <c r="G275" s="311"/>
      <c r="H275" s="310"/>
      <c r="I275" s="310"/>
      <c r="J275" s="310">
        <f t="shared" si="53"/>
        <v>0</v>
      </c>
      <c r="K275" s="312"/>
      <c r="L275" s="312">
        <v>38</v>
      </c>
      <c r="M275" s="310">
        <f t="shared" si="54"/>
        <v>38</v>
      </c>
      <c r="N275" s="313">
        <f t="shared" si="55"/>
        <v>0.90476190476190477</v>
      </c>
      <c r="O275" s="314"/>
      <c r="P275" s="311">
        <v>84</v>
      </c>
      <c r="Q275" s="323" t="s">
        <v>78</v>
      </c>
      <c r="R275" s="370"/>
      <c r="S275" s="369"/>
    </row>
    <row r="276" spans="1:19" x14ac:dyDescent="0.3">
      <c r="A276" s="71">
        <v>7</v>
      </c>
      <c r="B276" s="130">
        <v>156</v>
      </c>
      <c r="C276" s="72" t="s">
        <v>398</v>
      </c>
      <c r="D276" s="291">
        <v>153</v>
      </c>
      <c r="E276" s="76"/>
      <c r="F276" s="76"/>
      <c r="G276" s="87"/>
      <c r="H276" s="131"/>
      <c r="I276" s="127"/>
      <c r="J276" s="75">
        <f t="shared" si="53"/>
        <v>0</v>
      </c>
      <c r="K276" s="184">
        <v>10</v>
      </c>
      <c r="L276" s="184">
        <v>112</v>
      </c>
      <c r="M276" s="183">
        <f t="shared" si="54"/>
        <v>122</v>
      </c>
      <c r="N276" s="77">
        <f t="shared" si="55"/>
        <v>0.79738562091503273</v>
      </c>
      <c r="O276" s="78"/>
      <c r="P276" s="79">
        <v>157</v>
      </c>
      <c r="Q276" s="322" t="s">
        <v>105</v>
      </c>
      <c r="R276" s="370"/>
      <c r="S276" s="369"/>
    </row>
    <row r="277" spans="1:19" x14ac:dyDescent="0.3">
      <c r="A277" s="71">
        <v>7</v>
      </c>
      <c r="B277" s="130">
        <v>158</v>
      </c>
      <c r="C277" s="72" t="s">
        <v>397</v>
      </c>
      <c r="D277" s="291">
        <v>107</v>
      </c>
      <c r="E277" s="76"/>
      <c r="F277" s="76"/>
      <c r="G277" s="87"/>
      <c r="H277" s="131"/>
      <c r="I277" s="127"/>
      <c r="J277" s="75">
        <f t="shared" si="53"/>
        <v>0</v>
      </c>
      <c r="K277" s="184">
        <v>5</v>
      </c>
      <c r="L277" s="184">
        <v>68</v>
      </c>
      <c r="M277" s="183">
        <f t="shared" si="54"/>
        <v>73</v>
      </c>
      <c r="N277" s="77">
        <f t="shared" si="55"/>
        <v>0.68224299065420557</v>
      </c>
      <c r="O277" s="78"/>
      <c r="P277" s="79">
        <v>337</v>
      </c>
      <c r="Q277" s="80" t="s">
        <v>142</v>
      </c>
      <c r="R277" s="370"/>
      <c r="S277" s="369"/>
    </row>
    <row r="278" spans="1:19" s="13" customFormat="1" x14ac:dyDescent="0.3">
      <c r="A278" s="307">
        <v>7</v>
      </c>
      <c r="B278" s="315">
        <v>167</v>
      </c>
      <c r="C278" s="308" t="s">
        <v>420</v>
      </c>
      <c r="D278" s="309">
        <v>208</v>
      </c>
      <c r="E278" s="310"/>
      <c r="F278" s="310"/>
      <c r="G278" s="311"/>
      <c r="H278" s="310"/>
      <c r="I278" s="310"/>
      <c r="J278" s="310">
        <f t="shared" si="53"/>
        <v>0</v>
      </c>
      <c r="K278" s="312">
        <v>13</v>
      </c>
      <c r="L278" s="312">
        <v>178</v>
      </c>
      <c r="M278" s="310">
        <f t="shared" si="54"/>
        <v>191</v>
      </c>
      <c r="N278" s="313">
        <f t="shared" si="55"/>
        <v>0.91826923076923073</v>
      </c>
      <c r="O278" s="314"/>
      <c r="P278" s="311">
        <v>579</v>
      </c>
      <c r="Q278" s="323" t="s">
        <v>332</v>
      </c>
      <c r="R278" s="370"/>
      <c r="S278" s="369"/>
    </row>
    <row r="279" spans="1:19" x14ac:dyDescent="0.3">
      <c r="A279" s="71">
        <v>7</v>
      </c>
      <c r="B279" s="130">
        <v>169</v>
      </c>
      <c r="C279" s="72" t="s">
        <v>377</v>
      </c>
      <c r="D279" s="291">
        <v>34</v>
      </c>
      <c r="E279" s="76"/>
      <c r="F279" s="76"/>
      <c r="G279" s="87"/>
      <c r="H279" s="131"/>
      <c r="I279" s="127"/>
      <c r="J279" s="75">
        <f t="shared" si="53"/>
        <v>0</v>
      </c>
      <c r="K279" s="184">
        <v>3</v>
      </c>
      <c r="L279" s="184">
        <v>24</v>
      </c>
      <c r="M279" s="183">
        <f t="shared" si="54"/>
        <v>27</v>
      </c>
      <c r="N279" s="77">
        <f t="shared" si="55"/>
        <v>0.79411764705882348</v>
      </c>
      <c r="O279" s="78"/>
      <c r="P279" s="79">
        <v>109</v>
      </c>
      <c r="Q279" s="80" t="s">
        <v>63</v>
      </c>
      <c r="R279" s="370"/>
      <c r="S279" s="369"/>
    </row>
    <row r="280" spans="1:19" x14ac:dyDescent="0.3">
      <c r="A280" s="71">
        <v>7</v>
      </c>
      <c r="B280" s="130">
        <v>173</v>
      </c>
      <c r="C280" s="72" t="s">
        <v>415</v>
      </c>
      <c r="D280" s="291">
        <v>41</v>
      </c>
      <c r="E280" s="76"/>
      <c r="F280" s="76"/>
      <c r="G280" s="87"/>
      <c r="H280" s="131"/>
      <c r="I280" s="127"/>
      <c r="J280" s="75">
        <f t="shared" si="53"/>
        <v>0</v>
      </c>
      <c r="K280" s="184"/>
      <c r="L280" s="184">
        <v>33</v>
      </c>
      <c r="M280" s="183">
        <f t="shared" si="54"/>
        <v>33</v>
      </c>
      <c r="N280" s="77">
        <f t="shared" si="55"/>
        <v>0.80487804878048785</v>
      </c>
      <c r="O280" s="78"/>
      <c r="P280" s="79">
        <v>198</v>
      </c>
      <c r="Q280" s="80" t="s">
        <v>74</v>
      </c>
      <c r="R280" s="370"/>
      <c r="S280" s="369"/>
    </row>
    <row r="281" spans="1:19" x14ac:dyDescent="0.3">
      <c r="A281" s="71">
        <v>7</v>
      </c>
      <c r="B281" s="130">
        <v>175</v>
      </c>
      <c r="C281" s="72" t="s">
        <v>416</v>
      </c>
      <c r="D281" s="291">
        <v>25</v>
      </c>
      <c r="E281" s="76"/>
      <c r="F281" s="76"/>
      <c r="G281" s="87"/>
      <c r="H281" s="131"/>
      <c r="I281" s="127"/>
      <c r="J281" s="75">
        <f t="shared" si="53"/>
        <v>0</v>
      </c>
      <c r="K281" s="184"/>
      <c r="L281" s="184">
        <v>16</v>
      </c>
      <c r="M281" s="183">
        <f t="shared" si="54"/>
        <v>16</v>
      </c>
      <c r="N281" s="77">
        <f t="shared" si="55"/>
        <v>0.64</v>
      </c>
      <c r="O281" s="78"/>
      <c r="P281" s="79">
        <v>50</v>
      </c>
      <c r="Q281" s="80" t="s">
        <v>162</v>
      </c>
      <c r="R281" s="370"/>
      <c r="S281" s="369"/>
    </row>
    <row r="282" spans="1:19" x14ac:dyDescent="0.3">
      <c r="A282" s="71">
        <v>7</v>
      </c>
      <c r="B282" s="130">
        <v>186</v>
      </c>
      <c r="C282" s="72" t="s">
        <v>408</v>
      </c>
      <c r="D282" s="291">
        <v>30</v>
      </c>
      <c r="E282" s="76"/>
      <c r="F282" s="76"/>
      <c r="G282" s="87"/>
      <c r="H282" s="131"/>
      <c r="I282" s="127"/>
      <c r="J282" s="75">
        <f t="shared" si="53"/>
        <v>0</v>
      </c>
      <c r="K282" s="184"/>
      <c r="L282" s="184">
        <v>26</v>
      </c>
      <c r="M282" s="183">
        <f t="shared" si="54"/>
        <v>26</v>
      </c>
      <c r="N282" s="97">
        <f t="shared" si="55"/>
        <v>0.8666666666666667</v>
      </c>
      <c r="O282" s="78"/>
      <c r="P282" s="79">
        <v>146</v>
      </c>
      <c r="Q282" s="80" t="s">
        <v>116</v>
      </c>
      <c r="R282" s="370"/>
      <c r="S282" s="369"/>
    </row>
    <row r="283" spans="1:19" x14ac:dyDescent="0.3">
      <c r="A283" s="71">
        <v>7</v>
      </c>
      <c r="B283" s="130">
        <v>188</v>
      </c>
      <c r="C283" s="72" t="s">
        <v>383</v>
      </c>
      <c r="D283" s="291">
        <v>19</v>
      </c>
      <c r="E283" s="76"/>
      <c r="F283" s="76"/>
      <c r="G283" s="87"/>
      <c r="H283" s="131"/>
      <c r="I283" s="127"/>
      <c r="J283" s="75">
        <f t="shared" si="53"/>
        <v>0</v>
      </c>
      <c r="K283" s="184"/>
      <c r="L283" s="184">
        <v>15</v>
      </c>
      <c r="M283" s="183">
        <f t="shared" si="54"/>
        <v>15</v>
      </c>
      <c r="N283" s="97">
        <f t="shared" si="55"/>
        <v>0.78947368421052633</v>
      </c>
      <c r="O283" s="78"/>
      <c r="P283" s="79">
        <v>31</v>
      </c>
      <c r="Q283" s="80" t="s">
        <v>195</v>
      </c>
      <c r="R283" s="370"/>
      <c r="S283" s="369"/>
    </row>
    <row r="284" spans="1:19" x14ac:dyDescent="0.3">
      <c r="A284" s="71">
        <v>7</v>
      </c>
      <c r="B284" s="130">
        <v>199</v>
      </c>
      <c r="C284" s="72" t="s">
        <v>404</v>
      </c>
      <c r="D284" s="291">
        <v>33</v>
      </c>
      <c r="E284" s="76"/>
      <c r="F284" s="76"/>
      <c r="G284" s="87"/>
      <c r="H284" s="131"/>
      <c r="I284" s="127"/>
      <c r="J284" s="75">
        <f t="shared" si="53"/>
        <v>0</v>
      </c>
      <c r="K284" s="184">
        <v>1</v>
      </c>
      <c r="L284" s="184">
        <v>22</v>
      </c>
      <c r="M284" s="183">
        <f t="shared" si="54"/>
        <v>23</v>
      </c>
      <c r="N284" s="77">
        <f t="shared" si="55"/>
        <v>0.69696969696969702</v>
      </c>
      <c r="O284" s="78"/>
      <c r="P284" s="79">
        <v>103</v>
      </c>
      <c r="Q284" s="80" t="s">
        <v>76</v>
      </c>
      <c r="R284" s="370"/>
      <c r="S284" s="369"/>
    </row>
    <row r="285" spans="1:19" s="13" customFormat="1" x14ac:dyDescent="0.3">
      <c r="A285" s="71">
        <v>7</v>
      </c>
      <c r="B285" s="130">
        <v>204</v>
      </c>
      <c r="C285" s="72" t="s">
        <v>380</v>
      </c>
      <c r="D285" s="291">
        <v>38</v>
      </c>
      <c r="E285" s="76"/>
      <c r="F285" s="76">
        <v>3</v>
      </c>
      <c r="G285" s="87"/>
      <c r="H285" s="131"/>
      <c r="I285" s="127"/>
      <c r="J285" s="75">
        <f t="shared" si="53"/>
        <v>3</v>
      </c>
      <c r="K285" s="184">
        <v>4</v>
      </c>
      <c r="L285" s="184">
        <v>30</v>
      </c>
      <c r="M285" s="183">
        <f t="shared" si="54"/>
        <v>34</v>
      </c>
      <c r="N285" s="97">
        <f t="shared" si="55"/>
        <v>0.89473684210526316</v>
      </c>
      <c r="O285" s="78"/>
      <c r="P285" s="79">
        <v>78</v>
      </c>
      <c r="Q285" s="80" t="s">
        <v>98</v>
      </c>
      <c r="R285" s="370"/>
      <c r="S285" s="369"/>
    </row>
    <row r="286" spans="1:19" s="84" customFormat="1" x14ac:dyDescent="0.3">
      <c r="A286" s="71">
        <v>7</v>
      </c>
      <c r="B286" s="130">
        <v>205</v>
      </c>
      <c r="C286" s="72" t="s">
        <v>384</v>
      </c>
      <c r="D286" s="291">
        <v>38</v>
      </c>
      <c r="E286" s="76"/>
      <c r="F286" s="76"/>
      <c r="G286" s="87"/>
      <c r="H286" s="131"/>
      <c r="I286" s="127"/>
      <c r="J286" s="75">
        <f t="shared" si="53"/>
        <v>0</v>
      </c>
      <c r="K286" s="184"/>
      <c r="L286" s="184">
        <v>26</v>
      </c>
      <c r="M286" s="183">
        <f t="shared" si="54"/>
        <v>26</v>
      </c>
      <c r="N286" s="97">
        <f t="shared" si="55"/>
        <v>0.68421052631578949</v>
      </c>
      <c r="O286" s="78"/>
      <c r="P286" s="79">
        <v>128</v>
      </c>
      <c r="Q286" s="80" t="s">
        <v>147</v>
      </c>
      <c r="R286" s="370"/>
      <c r="S286" s="369"/>
    </row>
    <row r="287" spans="1:19" x14ac:dyDescent="0.3">
      <c r="A287" s="71">
        <v>7</v>
      </c>
      <c r="B287" s="130">
        <v>223</v>
      </c>
      <c r="C287" s="72" t="s">
        <v>393</v>
      </c>
      <c r="D287" s="291">
        <v>30</v>
      </c>
      <c r="E287" s="76"/>
      <c r="F287" s="76"/>
      <c r="G287" s="87"/>
      <c r="H287" s="131"/>
      <c r="I287" s="127"/>
      <c r="J287" s="75">
        <f t="shared" si="53"/>
        <v>0</v>
      </c>
      <c r="K287" s="184"/>
      <c r="L287" s="184">
        <v>25</v>
      </c>
      <c r="M287" s="183">
        <f t="shared" si="54"/>
        <v>25</v>
      </c>
      <c r="N287" s="97">
        <f t="shared" si="55"/>
        <v>0.83333333333333337</v>
      </c>
      <c r="O287" s="78"/>
      <c r="P287" s="79">
        <v>81</v>
      </c>
      <c r="Q287" s="80" t="s">
        <v>109</v>
      </c>
      <c r="R287" s="370"/>
      <c r="S287" s="369"/>
    </row>
    <row r="288" spans="1:19" x14ac:dyDescent="0.3">
      <c r="A288" s="295">
        <v>7</v>
      </c>
      <c r="B288" s="296">
        <v>229</v>
      </c>
      <c r="C288" s="297" t="s">
        <v>411</v>
      </c>
      <c r="D288" s="298">
        <v>13</v>
      </c>
      <c r="E288" s="143"/>
      <c r="F288" s="143"/>
      <c r="G288" s="299"/>
      <c r="H288" s="143"/>
      <c r="I288" s="143"/>
      <c r="J288" s="143">
        <f t="shared" si="53"/>
        <v>0</v>
      </c>
      <c r="K288" s="300">
        <v>4</v>
      </c>
      <c r="L288" s="300">
        <v>11</v>
      </c>
      <c r="M288" s="143">
        <f t="shared" si="54"/>
        <v>15</v>
      </c>
      <c r="N288" s="301">
        <f t="shared" si="55"/>
        <v>1.1538461538461537</v>
      </c>
      <c r="O288" s="302">
        <v>45265</v>
      </c>
      <c r="P288" s="299">
        <v>47</v>
      </c>
      <c r="Q288" s="324" t="s">
        <v>122</v>
      </c>
      <c r="R288" s="370"/>
      <c r="S288" s="369"/>
    </row>
    <row r="289" spans="1:19" s="13" customFormat="1" x14ac:dyDescent="0.3">
      <c r="A289" s="71">
        <v>7</v>
      </c>
      <c r="B289" s="130">
        <v>237</v>
      </c>
      <c r="C289" s="72" t="s">
        <v>367</v>
      </c>
      <c r="D289" s="291">
        <v>18</v>
      </c>
      <c r="E289" s="76"/>
      <c r="F289" s="76"/>
      <c r="G289" s="87"/>
      <c r="H289" s="131"/>
      <c r="I289" s="127"/>
      <c r="J289" s="75">
        <f t="shared" si="53"/>
        <v>0</v>
      </c>
      <c r="K289" s="184"/>
      <c r="L289" s="184">
        <v>11</v>
      </c>
      <c r="M289" s="183">
        <f t="shared" si="54"/>
        <v>11</v>
      </c>
      <c r="N289" s="77">
        <f t="shared" si="55"/>
        <v>0.61111111111111116</v>
      </c>
      <c r="O289" s="78"/>
      <c r="P289" s="79">
        <v>83</v>
      </c>
      <c r="Q289" s="80" t="s">
        <v>57</v>
      </c>
      <c r="R289" s="370"/>
      <c r="S289" s="369"/>
    </row>
    <row r="290" spans="1:19" x14ac:dyDescent="0.3">
      <c r="A290" s="71">
        <v>7</v>
      </c>
      <c r="B290" s="130">
        <v>252</v>
      </c>
      <c r="C290" s="72" t="s">
        <v>400</v>
      </c>
      <c r="D290" s="291">
        <v>32</v>
      </c>
      <c r="E290" s="76"/>
      <c r="F290" s="76"/>
      <c r="G290" s="87"/>
      <c r="H290" s="131"/>
      <c r="I290" s="127"/>
      <c r="J290" s="75">
        <f t="shared" si="53"/>
        <v>0</v>
      </c>
      <c r="K290" s="184"/>
      <c r="L290" s="184">
        <v>26</v>
      </c>
      <c r="M290" s="183">
        <f t="shared" si="54"/>
        <v>26</v>
      </c>
      <c r="N290" s="97">
        <f t="shared" si="55"/>
        <v>0.8125</v>
      </c>
      <c r="O290" s="78"/>
      <c r="P290" s="79">
        <v>65</v>
      </c>
      <c r="Q290" s="80" t="s">
        <v>401</v>
      </c>
      <c r="R290" s="370"/>
      <c r="S290" s="369"/>
    </row>
    <row r="291" spans="1:19" s="13" customFormat="1" x14ac:dyDescent="0.3">
      <c r="A291" s="307">
        <v>7</v>
      </c>
      <c r="B291" s="315">
        <v>253</v>
      </c>
      <c r="C291" s="308" t="s">
        <v>396</v>
      </c>
      <c r="D291" s="309">
        <v>55</v>
      </c>
      <c r="E291" s="310"/>
      <c r="F291" s="310"/>
      <c r="G291" s="311"/>
      <c r="H291" s="310"/>
      <c r="I291" s="310"/>
      <c r="J291" s="310">
        <f t="shared" si="53"/>
        <v>0</v>
      </c>
      <c r="K291" s="312">
        <v>6</v>
      </c>
      <c r="L291" s="312">
        <v>48</v>
      </c>
      <c r="M291" s="310">
        <f t="shared" si="54"/>
        <v>54</v>
      </c>
      <c r="N291" s="313">
        <f t="shared" si="55"/>
        <v>0.98181818181818181</v>
      </c>
      <c r="O291" s="314"/>
      <c r="P291" s="311">
        <v>77</v>
      </c>
      <c r="Q291" s="323" t="s">
        <v>118</v>
      </c>
      <c r="R291" s="370"/>
      <c r="S291" s="369"/>
    </row>
    <row r="292" spans="1:19" x14ac:dyDescent="0.3">
      <c r="A292" s="71">
        <v>7</v>
      </c>
      <c r="B292" s="130">
        <v>258</v>
      </c>
      <c r="C292" s="72" t="s">
        <v>378</v>
      </c>
      <c r="D292" s="291">
        <v>44</v>
      </c>
      <c r="E292" s="76"/>
      <c r="F292" s="76"/>
      <c r="G292" s="87"/>
      <c r="H292" s="131"/>
      <c r="I292" s="127"/>
      <c r="J292" s="75">
        <f t="shared" si="53"/>
        <v>0</v>
      </c>
      <c r="K292" s="184">
        <v>3</v>
      </c>
      <c r="L292" s="184">
        <v>34</v>
      </c>
      <c r="M292" s="183">
        <f t="shared" si="54"/>
        <v>37</v>
      </c>
      <c r="N292" s="97">
        <f t="shared" si="55"/>
        <v>0.84090909090909094</v>
      </c>
      <c r="O292" s="78"/>
      <c r="P292" s="79">
        <v>71</v>
      </c>
      <c r="Q292" s="80" t="s">
        <v>112</v>
      </c>
      <c r="R292" s="370"/>
      <c r="S292" s="369"/>
    </row>
    <row r="293" spans="1:19" s="13" customFormat="1" x14ac:dyDescent="0.3">
      <c r="A293" s="71">
        <v>7</v>
      </c>
      <c r="B293" s="130">
        <v>268</v>
      </c>
      <c r="C293" s="72" t="s">
        <v>392</v>
      </c>
      <c r="D293" s="291">
        <v>27</v>
      </c>
      <c r="E293" s="76"/>
      <c r="F293" s="76"/>
      <c r="G293" s="87"/>
      <c r="H293" s="131"/>
      <c r="I293" s="127"/>
      <c r="J293" s="75">
        <f t="shared" si="53"/>
        <v>0</v>
      </c>
      <c r="K293" s="184"/>
      <c r="L293" s="184">
        <v>23</v>
      </c>
      <c r="M293" s="183">
        <f t="shared" si="54"/>
        <v>23</v>
      </c>
      <c r="N293" s="97">
        <f t="shared" si="55"/>
        <v>0.85185185185185186</v>
      </c>
      <c r="O293" s="78"/>
      <c r="P293" s="79">
        <v>58</v>
      </c>
      <c r="Q293" s="80" t="s">
        <v>258</v>
      </c>
      <c r="R293" s="370"/>
      <c r="S293" s="369"/>
    </row>
    <row r="294" spans="1:19" x14ac:dyDescent="0.3">
      <c r="A294" s="71">
        <v>7</v>
      </c>
      <c r="B294" s="130">
        <v>273</v>
      </c>
      <c r="C294" s="72" t="s">
        <v>385</v>
      </c>
      <c r="D294" s="291">
        <v>25</v>
      </c>
      <c r="E294" s="76"/>
      <c r="F294" s="76"/>
      <c r="G294" s="87"/>
      <c r="H294" s="131"/>
      <c r="I294" s="127"/>
      <c r="J294" s="75">
        <f t="shared" si="53"/>
        <v>0</v>
      </c>
      <c r="K294" s="184"/>
      <c r="L294" s="184">
        <v>17</v>
      </c>
      <c r="M294" s="183">
        <f t="shared" si="54"/>
        <v>17</v>
      </c>
      <c r="N294" s="97">
        <f t="shared" si="55"/>
        <v>0.68</v>
      </c>
      <c r="O294" s="78"/>
      <c r="P294" s="79">
        <v>53</v>
      </c>
      <c r="Q294" s="80" t="s">
        <v>235</v>
      </c>
      <c r="R294" s="370"/>
      <c r="S294" s="369"/>
    </row>
    <row r="295" spans="1:19" s="13" customFormat="1" x14ac:dyDescent="0.3">
      <c r="A295" s="295">
        <v>7</v>
      </c>
      <c r="B295" s="296">
        <v>278</v>
      </c>
      <c r="C295" s="297" t="s">
        <v>372</v>
      </c>
      <c r="D295" s="298">
        <v>28</v>
      </c>
      <c r="E295" s="143"/>
      <c r="F295" s="143"/>
      <c r="G295" s="299"/>
      <c r="H295" s="143"/>
      <c r="I295" s="143"/>
      <c r="J295" s="143">
        <f t="shared" si="53"/>
        <v>0</v>
      </c>
      <c r="K295" s="300">
        <v>2</v>
      </c>
      <c r="L295" s="300">
        <v>28</v>
      </c>
      <c r="M295" s="143">
        <f t="shared" si="54"/>
        <v>30</v>
      </c>
      <c r="N295" s="301">
        <f t="shared" si="55"/>
        <v>1.0714285714285714</v>
      </c>
      <c r="O295" s="302">
        <v>45244</v>
      </c>
      <c r="P295" s="299">
        <v>57</v>
      </c>
      <c r="Q295" s="324" t="s">
        <v>116</v>
      </c>
      <c r="R295" s="370"/>
      <c r="S295" s="369"/>
    </row>
    <row r="296" spans="1:19" s="123" customFormat="1" x14ac:dyDescent="0.3">
      <c r="A296" s="307">
        <v>7</v>
      </c>
      <c r="B296" s="315">
        <v>297</v>
      </c>
      <c r="C296" s="308" t="s">
        <v>387</v>
      </c>
      <c r="D296" s="309">
        <v>60</v>
      </c>
      <c r="E296" s="310"/>
      <c r="F296" s="310"/>
      <c r="G296" s="311"/>
      <c r="H296" s="310"/>
      <c r="I296" s="310"/>
      <c r="J296" s="310">
        <f t="shared" si="53"/>
        <v>0</v>
      </c>
      <c r="K296" s="312">
        <v>2</v>
      </c>
      <c r="L296" s="312">
        <v>55</v>
      </c>
      <c r="M296" s="310">
        <f t="shared" si="54"/>
        <v>57</v>
      </c>
      <c r="N296" s="313">
        <f t="shared" ref="N296:N320" si="56">SUM(M296/D296)</f>
        <v>0.95</v>
      </c>
      <c r="O296" s="314"/>
      <c r="P296" s="311">
        <v>62</v>
      </c>
      <c r="Q296" s="323" t="s">
        <v>213</v>
      </c>
      <c r="R296" s="370"/>
      <c r="S296" s="369"/>
    </row>
    <row r="297" spans="1:19" x14ac:dyDescent="0.3">
      <c r="A297" s="307">
        <v>7</v>
      </c>
      <c r="B297" s="315">
        <v>302</v>
      </c>
      <c r="C297" s="308" t="s">
        <v>369</v>
      </c>
      <c r="D297" s="309">
        <v>32</v>
      </c>
      <c r="E297" s="310"/>
      <c r="F297" s="310"/>
      <c r="G297" s="311"/>
      <c r="H297" s="310"/>
      <c r="I297" s="310"/>
      <c r="J297" s="310">
        <f t="shared" si="53"/>
        <v>0</v>
      </c>
      <c r="K297" s="312"/>
      <c r="L297" s="312">
        <v>29</v>
      </c>
      <c r="M297" s="310">
        <f t="shared" si="54"/>
        <v>29</v>
      </c>
      <c r="N297" s="313">
        <f t="shared" si="56"/>
        <v>0.90625</v>
      </c>
      <c r="O297" s="314"/>
      <c r="P297" s="311">
        <v>142</v>
      </c>
      <c r="Q297" s="323" t="s">
        <v>51</v>
      </c>
      <c r="R297" s="370"/>
      <c r="S297" s="369"/>
    </row>
    <row r="298" spans="1:19" s="88" customFormat="1" x14ac:dyDescent="0.3">
      <c r="A298" s="83">
        <v>7</v>
      </c>
      <c r="B298" s="130">
        <v>321</v>
      </c>
      <c r="C298" s="85" t="s">
        <v>382</v>
      </c>
      <c r="D298" s="291">
        <v>39</v>
      </c>
      <c r="E298" s="76"/>
      <c r="F298" s="76"/>
      <c r="G298" s="87"/>
      <c r="H298" s="131"/>
      <c r="I298" s="127"/>
      <c r="J298" s="75">
        <f t="shared" si="53"/>
        <v>0</v>
      </c>
      <c r="K298" s="184"/>
      <c r="L298" s="184">
        <v>7</v>
      </c>
      <c r="M298" s="183">
        <f t="shared" si="54"/>
        <v>7</v>
      </c>
      <c r="N298" s="77">
        <f t="shared" si="56"/>
        <v>0.17948717948717949</v>
      </c>
      <c r="O298" s="86"/>
      <c r="P298" s="87">
        <v>109</v>
      </c>
      <c r="Q298" s="322" t="s">
        <v>190</v>
      </c>
      <c r="R298" s="370"/>
      <c r="S298" s="369"/>
    </row>
    <row r="299" spans="1:19" x14ac:dyDescent="0.3">
      <c r="A299" s="71">
        <v>7</v>
      </c>
      <c r="B299" s="130">
        <v>351</v>
      </c>
      <c r="C299" s="72" t="s">
        <v>368</v>
      </c>
      <c r="D299" s="291">
        <v>39</v>
      </c>
      <c r="E299" s="76"/>
      <c r="F299" s="76"/>
      <c r="G299" s="87"/>
      <c r="H299" s="131"/>
      <c r="I299" s="127"/>
      <c r="J299" s="75">
        <f t="shared" si="53"/>
        <v>0</v>
      </c>
      <c r="K299" s="184"/>
      <c r="L299" s="184">
        <v>31</v>
      </c>
      <c r="M299" s="183">
        <f t="shared" si="54"/>
        <v>31</v>
      </c>
      <c r="N299" s="77">
        <f t="shared" si="56"/>
        <v>0.79487179487179482</v>
      </c>
      <c r="O299" s="78"/>
      <c r="P299" s="79">
        <v>95</v>
      </c>
      <c r="Q299" s="80" t="s">
        <v>81</v>
      </c>
      <c r="R299" s="370"/>
      <c r="S299" s="369"/>
    </row>
    <row r="300" spans="1:19" s="13" customFormat="1" x14ac:dyDescent="0.3">
      <c r="A300" s="71">
        <v>7</v>
      </c>
      <c r="B300" s="130">
        <v>357</v>
      </c>
      <c r="C300" s="72" t="s">
        <v>365</v>
      </c>
      <c r="D300" s="291">
        <v>93</v>
      </c>
      <c r="E300" s="76"/>
      <c r="F300" s="76"/>
      <c r="G300" s="87"/>
      <c r="H300" s="131"/>
      <c r="I300" s="127"/>
      <c r="J300" s="75">
        <f t="shared" si="53"/>
        <v>0</v>
      </c>
      <c r="K300" s="184">
        <v>1</v>
      </c>
      <c r="L300" s="184">
        <v>77</v>
      </c>
      <c r="M300" s="183">
        <f t="shared" si="54"/>
        <v>78</v>
      </c>
      <c r="N300" s="97">
        <f t="shared" si="56"/>
        <v>0.83870967741935487</v>
      </c>
      <c r="O300" s="78"/>
      <c r="P300" s="79">
        <v>148</v>
      </c>
      <c r="Q300" s="80" t="s">
        <v>47</v>
      </c>
      <c r="R300" s="370"/>
      <c r="S300" s="369"/>
    </row>
    <row r="301" spans="1:19" s="13" customFormat="1" x14ac:dyDescent="0.3">
      <c r="A301" s="71">
        <v>7</v>
      </c>
      <c r="B301" s="130">
        <v>359</v>
      </c>
      <c r="C301" s="72" t="s">
        <v>402</v>
      </c>
      <c r="D301" s="291">
        <v>29</v>
      </c>
      <c r="E301" s="76"/>
      <c r="F301" s="76"/>
      <c r="G301" s="87"/>
      <c r="H301" s="131"/>
      <c r="I301" s="127"/>
      <c r="J301" s="75">
        <f t="shared" si="53"/>
        <v>0</v>
      </c>
      <c r="K301" s="184">
        <v>3</v>
      </c>
      <c r="L301" s="184">
        <v>16</v>
      </c>
      <c r="M301" s="183">
        <f t="shared" si="54"/>
        <v>19</v>
      </c>
      <c r="N301" s="97">
        <f t="shared" si="56"/>
        <v>0.65517241379310343</v>
      </c>
      <c r="O301" s="78"/>
      <c r="P301" s="79">
        <v>93</v>
      </c>
      <c r="Q301" s="80" t="s">
        <v>308</v>
      </c>
      <c r="R301" s="370"/>
      <c r="S301" s="369"/>
    </row>
    <row r="302" spans="1:19" x14ac:dyDescent="0.3">
      <c r="A302" s="71">
        <v>7</v>
      </c>
      <c r="B302" s="130">
        <v>375</v>
      </c>
      <c r="C302" s="72" t="s">
        <v>366</v>
      </c>
      <c r="D302" s="291">
        <v>35</v>
      </c>
      <c r="E302" s="76"/>
      <c r="F302" s="76"/>
      <c r="G302" s="87"/>
      <c r="H302" s="131"/>
      <c r="I302" s="127"/>
      <c r="J302" s="75">
        <f t="shared" si="53"/>
        <v>0</v>
      </c>
      <c r="K302" s="184">
        <v>3</v>
      </c>
      <c r="L302" s="184">
        <v>25</v>
      </c>
      <c r="M302" s="183">
        <f t="shared" si="54"/>
        <v>28</v>
      </c>
      <c r="N302" s="97">
        <f t="shared" si="56"/>
        <v>0.8</v>
      </c>
      <c r="O302" s="78"/>
      <c r="P302" s="79">
        <v>93</v>
      </c>
      <c r="Q302" s="80" t="s">
        <v>55</v>
      </c>
      <c r="R302" s="370"/>
      <c r="S302" s="369"/>
    </row>
    <row r="303" spans="1:19" x14ac:dyDescent="0.3">
      <c r="A303" s="71">
        <v>7</v>
      </c>
      <c r="B303" s="130">
        <v>378</v>
      </c>
      <c r="C303" s="72" t="s">
        <v>390</v>
      </c>
      <c r="D303" s="291">
        <v>39</v>
      </c>
      <c r="E303" s="76"/>
      <c r="F303" s="76"/>
      <c r="G303" s="87"/>
      <c r="H303" s="131"/>
      <c r="I303" s="127"/>
      <c r="J303" s="75">
        <f t="shared" si="53"/>
        <v>0</v>
      </c>
      <c r="K303" s="184"/>
      <c r="L303" s="184">
        <v>27</v>
      </c>
      <c r="M303" s="183">
        <f t="shared" si="54"/>
        <v>27</v>
      </c>
      <c r="N303" s="77">
        <f t="shared" si="56"/>
        <v>0.69230769230769229</v>
      </c>
      <c r="O303" s="78"/>
      <c r="P303" s="79">
        <v>77</v>
      </c>
      <c r="Q303" s="80" t="s">
        <v>235</v>
      </c>
      <c r="R303" s="370"/>
      <c r="S303" s="369"/>
    </row>
    <row r="304" spans="1:19" x14ac:dyDescent="0.3">
      <c r="A304" s="71">
        <v>7</v>
      </c>
      <c r="B304" s="130">
        <v>381</v>
      </c>
      <c r="C304" s="72" t="s">
        <v>381</v>
      </c>
      <c r="D304" s="291">
        <v>115</v>
      </c>
      <c r="E304" s="76"/>
      <c r="F304" s="76">
        <v>1</v>
      </c>
      <c r="G304" s="87"/>
      <c r="H304" s="131"/>
      <c r="I304" s="127"/>
      <c r="J304" s="75">
        <f t="shared" si="53"/>
        <v>1</v>
      </c>
      <c r="K304" s="184">
        <v>6</v>
      </c>
      <c r="L304" s="184">
        <v>91</v>
      </c>
      <c r="M304" s="183">
        <f t="shared" si="54"/>
        <v>97</v>
      </c>
      <c r="N304" s="77">
        <f t="shared" si="56"/>
        <v>0.84347826086956523</v>
      </c>
      <c r="O304" s="78"/>
      <c r="P304" s="79">
        <v>188</v>
      </c>
      <c r="Q304" s="80" t="s">
        <v>63</v>
      </c>
      <c r="R304" s="370"/>
      <c r="S304" s="369"/>
    </row>
    <row r="305" spans="1:19" s="88" customFormat="1" x14ac:dyDescent="0.3">
      <c r="A305" s="71">
        <v>7</v>
      </c>
      <c r="B305" s="130">
        <v>393</v>
      </c>
      <c r="C305" s="72" t="s">
        <v>391</v>
      </c>
      <c r="D305" s="291">
        <v>16</v>
      </c>
      <c r="E305" s="76"/>
      <c r="F305" s="76"/>
      <c r="G305" s="87"/>
      <c r="H305" s="131"/>
      <c r="I305" s="127"/>
      <c r="J305" s="75">
        <f t="shared" si="53"/>
        <v>0</v>
      </c>
      <c r="K305" s="184"/>
      <c r="L305" s="184">
        <v>14</v>
      </c>
      <c r="M305" s="183">
        <f t="shared" si="54"/>
        <v>14</v>
      </c>
      <c r="N305" s="97">
        <f t="shared" si="56"/>
        <v>0.875</v>
      </c>
      <c r="O305" s="78"/>
      <c r="P305" s="79">
        <v>52</v>
      </c>
      <c r="Q305" s="80" t="s">
        <v>109</v>
      </c>
      <c r="R305" s="370"/>
      <c r="S305" s="369"/>
    </row>
    <row r="306" spans="1:19" s="13" customFormat="1" x14ac:dyDescent="0.3">
      <c r="A306" s="295">
        <v>7</v>
      </c>
      <c r="B306" s="296">
        <v>420</v>
      </c>
      <c r="C306" s="297" t="s">
        <v>410</v>
      </c>
      <c r="D306" s="298">
        <v>35</v>
      </c>
      <c r="E306" s="143"/>
      <c r="F306" s="143">
        <v>2</v>
      </c>
      <c r="G306" s="299"/>
      <c r="H306" s="143"/>
      <c r="I306" s="143"/>
      <c r="J306" s="143">
        <f t="shared" si="53"/>
        <v>2</v>
      </c>
      <c r="K306" s="300">
        <v>4</v>
      </c>
      <c r="L306" s="300">
        <v>31</v>
      </c>
      <c r="M306" s="143">
        <f t="shared" si="54"/>
        <v>35</v>
      </c>
      <c r="N306" s="301">
        <f t="shared" si="56"/>
        <v>1</v>
      </c>
      <c r="O306" s="302">
        <v>45421</v>
      </c>
      <c r="P306" s="299">
        <v>73</v>
      </c>
      <c r="Q306" s="324" t="s">
        <v>72</v>
      </c>
      <c r="R306" s="370"/>
      <c r="S306" s="369"/>
    </row>
    <row r="307" spans="1:19" x14ac:dyDescent="0.3">
      <c r="A307" s="71">
        <v>7</v>
      </c>
      <c r="B307" s="130">
        <v>426</v>
      </c>
      <c r="C307" s="72" t="s">
        <v>417</v>
      </c>
      <c r="D307" s="291">
        <v>21</v>
      </c>
      <c r="E307" s="76"/>
      <c r="F307" s="76"/>
      <c r="G307" s="87"/>
      <c r="H307" s="131"/>
      <c r="I307" s="127"/>
      <c r="J307" s="75">
        <f t="shared" si="53"/>
        <v>0</v>
      </c>
      <c r="K307" s="184"/>
      <c r="L307" s="184">
        <v>16</v>
      </c>
      <c r="M307" s="183">
        <f t="shared" si="54"/>
        <v>16</v>
      </c>
      <c r="N307" s="97">
        <f t="shared" si="56"/>
        <v>0.76190476190476186</v>
      </c>
      <c r="O307" s="78"/>
      <c r="P307" s="79">
        <v>50</v>
      </c>
      <c r="Q307" s="80" t="s">
        <v>109</v>
      </c>
      <c r="R307" s="371"/>
      <c r="S307" s="369"/>
    </row>
    <row r="308" spans="1:19" x14ac:dyDescent="0.3">
      <c r="A308" s="307">
        <v>7</v>
      </c>
      <c r="B308" s="315">
        <v>430</v>
      </c>
      <c r="C308" s="308" t="s">
        <v>371</v>
      </c>
      <c r="D308" s="309">
        <v>96</v>
      </c>
      <c r="E308" s="310"/>
      <c r="F308" s="310">
        <v>2</v>
      </c>
      <c r="G308" s="311"/>
      <c r="H308" s="310"/>
      <c r="I308" s="310"/>
      <c r="J308" s="310">
        <f t="shared" si="53"/>
        <v>2</v>
      </c>
      <c r="K308" s="312">
        <v>19</v>
      </c>
      <c r="L308" s="312">
        <v>73</v>
      </c>
      <c r="M308" s="310">
        <f t="shared" si="54"/>
        <v>92</v>
      </c>
      <c r="N308" s="313">
        <f t="shared" si="56"/>
        <v>0.95833333333333337</v>
      </c>
      <c r="O308" s="314"/>
      <c r="P308" s="311">
        <v>137</v>
      </c>
      <c r="Q308" s="323" t="s">
        <v>178</v>
      </c>
      <c r="R308" s="371"/>
      <c r="S308" s="369"/>
    </row>
    <row r="309" spans="1:19" x14ac:dyDescent="0.3">
      <c r="A309" s="307">
        <v>7</v>
      </c>
      <c r="B309" s="315">
        <v>441</v>
      </c>
      <c r="C309" s="308" t="s">
        <v>370</v>
      </c>
      <c r="D309" s="309">
        <v>81</v>
      </c>
      <c r="E309" s="310"/>
      <c r="F309" s="310"/>
      <c r="G309" s="311"/>
      <c r="H309" s="310"/>
      <c r="I309" s="310"/>
      <c r="J309" s="310">
        <f t="shared" si="53"/>
        <v>0</v>
      </c>
      <c r="K309" s="312">
        <v>11</v>
      </c>
      <c r="L309" s="312">
        <v>64</v>
      </c>
      <c r="M309" s="310">
        <f t="shared" si="54"/>
        <v>75</v>
      </c>
      <c r="N309" s="313">
        <f t="shared" si="56"/>
        <v>0.92592592592592593</v>
      </c>
      <c r="O309" s="314"/>
      <c r="P309" s="311">
        <v>136</v>
      </c>
      <c r="Q309" s="323" t="s">
        <v>76</v>
      </c>
      <c r="R309" s="370"/>
      <c r="S309" s="369"/>
    </row>
    <row r="310" spans="1:19" s="84" customFormat="1" x14ac:dyDescent="0.3">
      <c r="A310" s="83">
        <v>7</v>
      </c>
      <c r="B310" s="130">
        <v>457</v>
      </c>
      <c r="C310" s="85" t="s">
        <v>409</v>
      </c>
      <c r="D310" s="291">
        <v>20</v>
      </c>
      <c r="E310" s="76"/>
      <c r="F310" s="76"/>
      <c r="G310" s="87"/>
      <c r="H310" s="131"/>
      <c r="I310" s="127"/>
      <c r="J310" s="75">
        <f t="shared" si="53"/>
        <v>0</v>
      </c>
      <c r="K310" s="184"/>
      <c r="L310" s="184">
        <v>12</v>
      </c>
      <c r="M310" s="183">
        <f t="shared" si="54"/>
        <v>12</v>
      </c>
      <c r="N310" s="77">
        <f t="shared" si="56"/>
        <v>0.6</v>
      </c>
      <c r="O310" s="86"/>
      <c r="P310" s="87">
        <v>59</v>
      </c>
      <c r="Q310" s="322" t="s">
        <v>193</v>
      </c>
      <c r="R310" s="370"/>
      <c r="S310" s="369"/>
    </row>
    <row r="311" spans="1:19" x14ac:dyDescent="0.3">
      <c r="A311" s="307">
        <v>7</v>
      </c>
      <c r="B311" s="315">
        <v>483</v>
      </c>
      <c r="C311" s="308" t="s">
        <v>394</v>
      </c>
      <c r="D311" s="309">
        <v>34</v>
      </c>
      <c r="E311" s="310"/>
      <c r="F311" s="310">
        <v>2</v>
      </c>
      <c r="G311" s="311"/>
      <c r="H311" s="310"/>
      <c r="I311" s="310"/>
      <c r="J311" s="310">
        <f t="shared" si="53"/>
        <v>2</v>
      </c>
      <c r="K311" s="312">
        <v>6</v>
      </c>
      <c r="L311" s="312">
        <v>25</v>
      </c>
      <c r="M311" s="310">
        <f t="shared" si="54"/>
        <v>31</v>
      </c>
      <c r="N311" s="313">
        <f t="shared" si="56"/>
        <v>0.91176470588235292</v>
      </c>
      <c r="O311" s="314"/>
      <c r="P311" s="311">
        <v>48</v>
      </c>
      <c r="Q311" s="323" t="s">
        <v>76</v>
      </c>
      <c r="R311" s="370"/>
      <c r="S311" s="369"/>
    </row>
    <row r="312" spans="1:19" s="13" customFormat="1" x14ac:dyDescent="0.3">
      <c r="A312" s="71">
        <v>7</v>
      </c>
      <c r="B312" s="130">
        <v>485</v>
      </c>
      <c r="C312" s="72" t="s">
        <v>375</v>
      </c>
      <c r="D312" s="291">
        <v>35</v>
      </c>
      <c r="E312" s="76"/>
      <c r="F312" s="76"/>
      <c r="G312" s="87"/>
      <c r="H312" s="131"/>
      <c r="I312" s="127"/>
      <c r="J312" s="75">
        <f t="shared" si="53"/>
        <v>0</v>
      </c>
      <c r="K312" s="184">
        <v>2</v>
      </c>
      <c r="L312" s="184">
        <v>29</v>
      </c>
      <c r="M312" s="183">
        <f t="shared" si="54"/>
        <v>31</v>
      </c>
      <c r="N312" s="97">
        <f t="shared" si="56"/>
        <v>0.88571428571428568</v>
      </c>
      <c r="O312" s="78"/>
      <c r="P312" s="79">
        <v>134</v>
      </c>
      <c r="Q312" s="80" t="s">
        <v>376</v>
      </c>
      <c r="R312" s="370"/>
      <c r="S312" s="369"/>
    </row>
    <row r="313" spans="1:19" x14ac:dyDescent="0.3">
      <c r="A313" s="83">
        <v>7</v>
      </c>
      <c r="B313" s="130">
        <v>524</v>
      </c>
      <c r="C313" s="85" t="s">
        <v>413</v>
      </c>
      <c r="D313" s="291">
        <v>17</v>
      </c>
      <c r="E313" s="76"/>
      <c r="F313" s="76"/>
      <c r="G313" s="87"/>
      <c r="H313" s="131"/>
      <c r="I313" s="127"/>
      <c r="J313" s="75">
        <f t="shared" si="53"/>
        <v>0</v>
      </c>
      <c r="K313" s="184"/>
      <c r="L313" s="184">
        <v>14</v>
      </c>
      <c r="M313" s="183">
        <f t="shared" si="54"/>
        <v>14</v>
      </c>
      <c r="N313" s="97">
        <f t="shared" si="56"/>
        <v>0.82352941176470584</v>
      </c>
      <c r="O313" s="86"/>
      <c r="P313" s="87">
        <v>35</v>
      </c>
      <c r="Q313" s="322" t="s">
        <v>355</v>
      </c>
      <c r="R313" s="370"/>
      <c r="S313" s="369"/>
    </row>
    <row r="314" spans="1:19" x14ac:dyDescent="0.3">
      <c r="A314" s="307">
        <v>7</v>
      </c>
      <c r="B314" s="315">
        <v>527</v>
      </c>
      <c r="C314" s="308" t="s">
        <v>403</v>
      </c>
      <c r="D314" s="309">
        <v>36</v>
      </c>
      <c r="E314" s="310"/>
      <c r="F314" s="310"/>
      <c r="G314" s="311"/>
      <c r="H314" s="310"/>
      <c r="I314" s="310"/>
      <c r="J314" s="310">
        <f t="shared" si="53"/>
        <v>0</v>
      </c>
      <c r="K314" s="312"/>
      <c r="L314" s="312">
        <v>33</v>
      </c>
      <c r="M314" s="310">
        <f t="shared" si="54"/>
        <v>33</v>
      </c>
      <c r="N314" s="313">
        <f t="shared" si="56"/>
        <v>0.91666666666666663</v>
      </c>
      <c r="O314" s="314"/>
      <c r="P314" s="311">
        <v>53</v>
      </c>
      <c r="Q314" s="323" t="s">
        <v>109</v>
      </c>
      <c r="R314" s="370"/>
      <c r="S314" s="369"/>
    </row>
    <row r="315" spans="1:19" x14ac:dyDescent="0.3">
      <c r="A315" s="83">
        <v>7</v>
      </c>
      <c r="B315" s="130">
        <v>537</v>
      </c>
      <c r="C315" s="85" t="s">
        <v>407</v>
      </c>
      <c r="D315" s="291">
        <v>161</v>
      </c>
      <c r="E315" s="76"/>
      <c r="F315" s="76"/>
      <c r="G315" s="87"/>
      <c r="H315" s="131"/>
      <c r="I315" s="127">
        <v>2</v>
      </c>
      <c r="J315" s="75">
        <f t="shared" si="53"/>
        <v>2</v>
      </c>
      <c r="K315" s="184">
        <v>17</v>
      </c>
      <c r="L315" s="184">
        <v>119</v>
      </c>
      <c r="M315" s="183">
        <f t="shared" si="54"/>
        <v>136</v>
      </c>
      <c r="N315" s="97">
        <f t="shared" si="56"/>
        <v>0.84472049689440998</v>
      </c>
      <c r="O315" s="86"/>
      <c r="P315" s="87">
        <v>205</v>
      </c>
      <c r="Q315" s="322" t="s">
        <v>114</v>
      </c>
      <c r="R315" s="370"/>
      <c r="S315" s="369"/>
    </row>
    <row r="316" spans="1:19" s="123" customFormat="1" x14ac:dyDescent="0.3">
      <c r="A316" s="71">
        <v>7</v>
      </c>
      <c r="B316" s="130">
        <v>545</v>
      </c>
      <c r="C316" s="72" t="s">
        <v>412</v>
      </c>
      <c r="D316" s="291">
        <v>95</v>
      </c>
      <c r="E316" s="76"/>
      <c r="F316" s="76"/>
      <c r="G316" s="87"/>
      <c r="H316" s="131"/>
      <c r="I316" s="127"/>
      <c r="J316" s="75">
        <f t="shared" si="53"/>
        <v>0</v>
      </c>
      <c r="K316" s="184">
        <v>9</v>
      </c>
      <c r="L316" s="184">
        <v>76</v>
      </c>
      <c r="M316" s="183">
        <f t="shared" si="54"/>
        <v>85</v>
      </c>
      <c r="N316" s="77">
        <f t="shared" si="56"/>
        <v>0.89473684210526316</v>
      </c>
      <c r="O316" s="78"/>
      <c r="P316" s="79">
        <v>128</v>
      </c>
      <c r="Q316" s="80" t="s">
        <v>98</v>
      </c>
      <c r="R316" s="370"/>
      <c r="S316" s="369"/>
    </row>
    <row r="317" spans="1:19" x14ac:dyDescent="0.3">
      <c r="A317" s="71">
        <v>7</v>
      </c>
      <c r="B317" s="130">
        <v>556</v>
      </c>
      <c r="C317" s="72" t="s">
        <v>421</v>
      </c>
      <c r="D317" s="291">
        <v>23</v>
      </c>
      <c r="E317" s="76"/>
      <c r="F317" s="76"/>
      <c r="G317" s="87"/>
      <c r="H317" s="131"/>
      <c r="I317" s="127"/>
      <c r="J317" s="75">
        <f t="shared" si="53"/>
        <v>0</v>
      </c>
      <c r="K317" s="184"/>
      <c r="L317" s="184">
        <v>18</v>
      </c>
      <c r="M317" s="183">
        <f t="shared" si="54"/>
        <v>18</v>
      </c>
      <c r="N317" s="97">
        <f t="shared" si="56"/>
        <v>0.78260869565217395</v>
      </c>
      <c r="O317" s="78"/>
      <c r="P317" s="79">
        <v>85</v>
      </c>
      <c r="Q317" s="80" t="s">
        <v>59</v>
      </c>
      <c r="R317" s="370"/>
      <c r="S317" s="369"/>
    </row>
    <row r="318" spans="1:19" x14ac:dyDescent="0.3">
      <c r="A318" s="71">
        <v>7</v>
      </c>
      <c r="B318" s="130">
        <v>629</v>
      </c>
      <c r="C318" s="72" t="s">
        <v>374</v>
      </c>
      <c r="D318" s="291">
        <v>28</v>
      </c>
      <c r="E318" s="76"/>
      <c r="F318" s="76"/>
      <c r="G318" s="87"/>
      <c r="H318" s="131"/>
      <c r="I318" s="127"/>
      <c r="J318" s="75">
        <f t="shared" si="53"/>
        <v>0</v>
      </c>
      <c r="K318" s="184"/>
      <c r="L318" s="184">
        <v>24</v>
      </c>
      <c r="M318" s="183">
        <f t="shared" si="54"/>
        <v>24</v>
      </c>
      <c r="N318" s="97">
        <f t="shared" si="56"/>
        <v>0.8571428571428571</v>
      </c>
      <c r="O318" s="78"/>
      <c r="P318" s="79">
        <v>92</v>
      </c>
      <c r="Q318" s="80" t="s">
        <v>190</v>
      </c>
      <c r="R318" s="370"/>
      <c r="S318" s="369"/>
    </row>
    <row r="319" spans="1:19" s="123" customFormat="1" x14ac:dyDescent="0.3">
      <c r="A319" s="83">
        <v>7</v>
      </c>
      <c r="B319" s="130">
        <v>638</v>
      </c>
      <c r="C319" s="85" t="s">
        <v>418</v>
      </c>
      <c r="D319" s="291">
        <v>28</v>
      </c>
      <c r="E319" s="76"/>
      <c r="F319" s="76"/>
      <c r="G319" s="87"/>
      <c r="H319" s="131"/>
      <c r="I319" s="127"/>
      <c r="J319" s="75">
        <f t="shared" si="53"/>
        <v>0</v>
      </c>
      <c r="K319" s="184">
        <v>6</v>
      </c>
      <c r="L319" s="184">
        <v>12</v>
      </c>
      <c r="M319" s="183">
        <f t="shared" si="54"/>
        <v>18</v>
      </c>
      <c r="N319" s="77">
        <f t="shared" si="56"/>
        <v>0.6428571428571429</v>
      </c>
      <c r="O319" s="86"/>
      <c r="P319" s="87">
        <v>31</v>
      </c>
      <c r="Q319" s="322" t="s">
        <v>213</v>
      </c>
      <c r="R319" s="370"/>
      <c r="S319" s="369"/>
    </row>
    <row r="320" spans="1:19" s="13" customFormat="1" x14ac:dyDescent="0.3">
      <c r="A320" s="236">
        <v>53</v>
      </c>
      <c r="B320" s="266"/>
      <c r="C320" s="238" t="s">
        <v>422</v>
      </c>
      <c r="D320" s="292">
        <f t="shared" ref="D320:I320" si="57">SUM(D267:D319)</f>
        <v>2955</v>
      </c>
      <c r="E320" s="252">
        <f>SUM(E267:E319)</f>
        <v>0</v>
      </c>
      <c r="F320" s="252">
        <f>SUM(F267:F319)</f>
        <v>10</v>
      </c>
      <c r="G320" s="253">
        <f t="shared" si="57"/>
        <v>0</v>
      </c>
      <c r="H320" s="254">
        <f t="shared" si="57"/>
        <v>0</v>
      </c>
      <c r="I320" s="255">
        <f t="shared" si="57"/>
        <v>4</v>
      </c>
      <c r="J320" s="256">
        <f>SUM(J267:J319)</f>
        <v>14</v>
      </c>
      <c r="K320" s="256">
        <f>SUM(K267:K319)</f>
        <v>158</v>
      </c>
      <c r="L320" s="256">
        <f>SUM(L267:L319)</f>
        <v>2261</v>
      </c>
      <c r="M320" s="265">
        <f>SUM(M267:M319)</f>
        <v>2419</v>
      </c>
      <c r="N320" s="264">
        <f t="shared" si="56"/>
        <v>0.81861252115059224</v>
      </c>
      <c r="O320" s="258"/>
      <c r="P320" s="259"/>
      <c r="Q320" s="325"/>
      <c r="R320" s="370"/>
      <c r="S320" s="369"/>
    </row>
    <row r="321" spans="1:19" x14ac:dyDescent="0.3">
      <c r="A321" s="100"/>
      <c r="B321" s="187"/>
      <c r="C321" s="102"/>
      <c r="D321" s="103"/>
      <c r="E321" s="104"/>
      <c r="F321" s="104"/>
      <c r="G321" s="103"/>
      <c r="H321" s="103"/>
      <c r="I321" s="103"/>
      <c r="J321" s="162"/>
      <c r="K321" s="303"/>
      <c r="L321" s="303"/>
      <c r="M321" s="303"/>
      <c r="N321" s="114"/>
      <c r="O321" s="234"/>
      <c r="P321" s="107"/>
      <c r="Q321" s="108"/>
      <c r="R321" s="366"/>
      <c r="S321" s="369"/>
    </row>
    <row r="322" spans="1:19" x14ac:dyDescent="0.3">
      <c r="A322" s="139" t="s">
        <v>423</v>
      </c>
      <c r="B322" s="4"/>
      <c r="C322" s="110"/>
      <c r="D322" s="111"/>
      <c r="E322" s="110"/>
      <c r="F322" s="110"/>
      <c r="G322" s="111"/>
      <c r="H322" s="111"/>
      <c r="I322" s="111"/>
      <c r="J322" s="110"/>
      <c r="K322" s="111"/>
      <c r="L322" s="111"/>
      <c r="M322" s="110"/>
      <c r="N322" s="110"/>
      <c r="O322" s="110"/>
      <c r="P322" s="110"/>
      <c r="Q322" s="110"/>
      <c r="R322" s="366"/>
      <c r="S322" s="369"/>
    </row>
    <row r="323" spans="1:19" ht="54.75" customHeight="1" x14ac:dyDescent="0.3">
      <c r="A323" s="64"/>
      <c r="B323" s="186" t="s">
        <v>35</v>
      </c>
      <c r="C323" s="65" t="s">
        <v>36</v>
      </c>
      <c r="D323" s="67" t="s">
        <v>583</v>
      </c>
      <c r="E323" s="194" t="s">
        <v>578</v>
      </c>
      <c r="F323" s="194" t="s">
        <v>579</v>
      </c>
      <c r="G323" s="195" t="s">
        <v>580</v>
      </c>
      <c r="H323" s="196" t="s">
        <v>581</v>
      </c>
      <c r="I323" s="197" t="s">
        <v>582</v>
      </c>
      <c r="J323" s="66" t="s">
        <v>37</v>
      </c>
      <c r="K323" s="124" t="s">
        <v>38</v>
      </c>
      <c r="L323" s="124" t="s">
        <v>39</v>
      </c>
      <c r="M323" s="66" t="s">
        <v>40</v>
      </c>
      <c r="N323" s="68" t="s">
        <v>41</v>
      </c>
      <c r="O323" s="69" t="s">
        <v>42</v>
      </c>
      <c r="P323" s="70" t="s">
        <v>43</v>
      </c>
      <c r="Q323" s="321" t="s">
        <v>44</v>
      </c>
      <c r="R323" s="370"/>
      <c r="S323" s="369"/>
    </row>
    <row r="324" spans="1:19" s="13" customFormat="1" x14ac:dyDescent="0.3">
      <c r="A324" s="71">
        <v>8</v>
      </c>
      <c r="B324" s="130">
        <v>60</v>
      </c>
      <c r="C324" s="72" t="s">
        <v>440</v>
      </c>
      <c r="D324" s="291">
        <v>104</v>
      </c>
      <c r="E324" s="76"/>
      <c r="F324" s="76"/>
      <c r="G324" s="87"/>
      <c r="H324" s="131"/>
      <c r="I324" s="127"/>
      <c r="J324" s="75">
        <f t="shared" ref="J324:J342" si="58">SUM(E324:I324)</f>
        <v>0</v>
      </c>
      <c r="K324" s="184">
        <v>2</v>
      </c>
      <c r="L324" s="184">
        <v>85</v>
      </c>
      <c r="M324" s="183">
        <f t="shared" ref="M324:M342" si="59">SUM(K324:L324)</f>
        <v>87</v>
      </c>
      <c r="N324" s="77">
        <f t="shared" ref="N324:N343" si="60">SUM(M324/D324)</f>
        <v>0.83653846153846156</v>
      </c>
      <c r="O324" s="78"/>
      <c r="P324" s="79">
        <v>223</v>
      </c>
      <c r="Q324" s="80" t="s">
        <v>155</v>
      </c>
      <c r="R324" s="370"/>
      <c r="S324" s="369"/>
    </row>
    <row r="325" spans="1:19" x14ac:dyDescent="0.3">
      <c r="A325" s="307">
        <v>8</v>
      </c>
      <c r="B325" s="315">
        <v>71</v>
      </c>
      <c r="C325" s="308" t="s">
        <v>434</v>
      </c>
      <c r="D325" s="309">
        <v>295</v>
      </c>
      <c r="E325" s="310"/>
      <c r="F325" s="310"/>
      <c r="G325" s="311"/>
      <c r="H325" s="310"/>
      <c r="I325" s="310"/>
      <c r="J325" s="310">
        <f t="shared" si="58"/>
        <v>0</v>
      </c>
      <c r="K325" s="312">
        <v>1</v>
      </c>
      <c r="L325" s="312">
        <v>288</v>
      </c>
      <c r="M325" s="310">
        <f t="shared" si="59"/>
        <v>289</v>
      </c>
      <c r="N325" s="313">
        <f t="shared" si="60"/>
        <v>0.97966101694915253</v>
      </c>
      <c r="O325" s="314"/>
      <c r="P325" s="311">
        <v>663</v>
      </c>
      <c r="Q325" s="323" t="s">
        <v>109</v>
      </c>
      <c r="R325" s="370"/>
      <c r="S325" s="369"/>
    </row>
    <row r="326" spans="1:19" x14ac:dyDescent="0.3">
      <c r="A326" s="71">
        <v>8</v>
      </c>
      <c r="B326" s="130">
        <v>109</v>
      </c>
      <c r="C326" s="72" t="s">
        <v>450</v>
      </c>
      <c r="D326" s="291">
        <v>115</v>
      </c>
      <c r="E326" s="76"/>
      <c r="F326" s="76"/>
      <c r="G326" s="87"/>
      <c r="H326" s="131"/>
      <c r="I326" s="127"/>
      <c r="J326" s="75">
        <f t="shared" si="58"/>
        <v>0</v>
      </c>
      <c r="K326" s="184">
        <v>13</v>
      </c>
      <c r="L326" s="184">
        <v>81</v>
      </c>
      <c r="M326" s="183">
        <f t="shared" si="59"/>
        <v>94</v>
      </c>
      <c r="N326" s="77">
        <f t="shared" si="60"/>
        <v>0.81739130434782614</v>
      </c>
      <c r="O326" s="78"/>
      <c r="P326" s="79">
        <v>293</v>
      </c>
      <c r="Q326" s="80" t="s">
        <v>401</v>
      </c>
      <c r="R326" s="370"/>
      <c r="S326" s="369"/>
    </row>
    <row r="327" spans="1:19" x14ac:dyDescent="0.3">
      <c r="A327" s="71">
        <v>8</v>
      </c>
      <c r="B327" s="130">
        <v>122</v>
      </c>
      <c r="C327" s="72" t="s">
        <v>433</v>
      </c>
      <c r="D327" s="291">
        <v>37</v>
      </c>
      <c r="E327" s="76"/>
      <c r="F327" s="76"/>
      <c r="G327" s="87"/>
      <c r="H327" s="131"/>
      <c r="I327" s="127"/>
      <c r="J327" s="75">
        <f t="shared" si="58"/>
        <v>0</v>
      </c>
      <c r="K327" s="184"/>
      <c r="L327" s="184">
        <v>27</v>
      </c>
      <c r="M327" s="183">
        <f t="shared" si="59"/>
        <v>27</v>
      </c>
      <c r="N327" s="77">
        <f t="shared" si="60"/>
        <v>0.72972972972972971</v>
      </c>
      <c r="O327" s="78"/>
      <c r="P327" s="79">
        <v>89</v>
      </c>
      <c r="Q327" s="80" t="s">
        <v>49</v>
      </c>
      <c r="R327" s="370"/>
      <c r="S327" s="369"/>
    </row>
    <row r="328" spans="1:19" x14ac:dyDescent="0.3">
      <c r="A328" s="307">
        <v>8</v>
      </c>
      <c r="B328" s="315">
        <v>182</v>
      </c>
      <c r="C328" s="308" t="s">
        <v>435</v>
      </c>
      <c r="D328" s="309">
        <v>31</v>
      </c>
      <c r="E328" s="310"/>
      <c r="F328" s="310"/>
      <c r="G328" s="311"/>
      <c r="H328" s="310"/>
      <c r="I328" s="310"/>
      <c r="J328" s="310">
        <f t="shared" si="58"/>
        <v>0</v>
      </c>
      <c r="K328" s="312"/>
      <c r="L328" s="312">
        <v>29</v>
      </c>
      <c r="M328" s="310">
        <f t="shared" si="59"/>
        <v>29</v>
      </c>
      <c r="N328" s="313">
        <f t="shared" si="60"/>
        <v>0.93548387096774188</v>
      </c>
      <c r="O328" s="314"/>
      <c r="P328" s="311">
        <v>37</v>
      </c>
      <c r="Q328" s="323" t="s">
        <v>95</v>
      </c>
      <c r="R328" s="371"/>
      <c r="S328" s="369"/>
    </row>
    <row r="329" spans="1:19" s="84" customFormat="1" x14ac:dyDescent="0.3">
      <c r="A329" s="307">
        <v>8</v>
      </c>
      <c r="B329" s="315">
        <v>222</v>
      </c>
      <c r="C329" s="308" t="s">
        <v>441</v>
      </c>
      <c r="D329" s="309">
        <v>44</v>
      </c>
      <c r="E329" s="310"/>
      <c r="F329" s="310"/>
      <c r="G329" s="311"/>
      <c r="H329" s="310"/>
      <c r="I329" s="310"/>
      <c r="J329" s="310">
        <f t="shared" si="58"/>
        <v>0</v>
      </c>
      <c r="K329" s="312">
        <v>3</v>
      </c>
      <c r="L329" s="312">
        <v>40</v>
      </c>
      <c r="M329" s="310">
        <f t="shared" si="59"/>
        <v>43</v>
      </c>
      <c r="N329" s="313">
        <f t="shared" si="60"/>
        <v>0.97727272727272729</v>
      </c>
      <c r="O329" s="314"/>
      <c r="P329" s="311">
        <v>250</v>
      </c>
      <c r="Q329" s="323" t="s">
        <v>442</v>
      </c>
      <c r="R329" s="371"/>
      <c r="S329" s="369"/>
    </row>
    <row r="330" spans="1:19" x14ac:dyDescent="0.3">
      <c r="A330" s="71">
        <v>8</v>
      </c>
      <c r="B330" s="130">
        <v>241</v>
      </c>
      <c r="C330" s="72" t="s">
        <v>424</v>
      </c>
      <c r="D330" s="291">
        <v>99</v>
      </c>
      <c r="E330" s="76"/>
      <c r="F330" s="76"/>
      <c r="G330" s="87"/>
      <c r="H330" s="131"/>
      <c r="I330" s="127"/>
      <c r="J330" s="75">
        <f t="shared" si="58"/>
        <v>0</v>
      </c>
      <c r="K330" s="184"/>
      <c r="L330" s="184">
        <v>82</v>
      </c>
      <c r="M330" s="183">
        <f t="shared" si="59"/>
        <v>82</v>
      </c>
      <c r="N330" s="77">
        <f t="shared" si="60"/>
        <v>0.82828282828282829</v>
      </c>
      <c r="O330" s="78"/>
      <c r="P330" s="79">
        <v>270</v>
      </c>
      <c r="Q330" s="80" t="s">
        <v>149</v>
      </c>
      <c r="R330" s="370"/>
      <c r="S330" s="369"/>
    </row>
    <row r="331" spans="1:19" x14ac:dyDescent="0.3">
      <c r="A331" s="71">
        <v>8</v>
      </c>
      <c r="B331" s="130">
        <v>248</v>
      </c>
      <c r="C331" s="72" t="s">
        <v>436</v>
      </c>
      <c r="D331" s="291">
        <v>88</v>
      </c>
      <c r="E331" s="76"/>
      <c r="F331" s="76"/>
      <c r="G331" s="87"/>
      <c r="H331" s="131"/>
      <c r="I331" s="127"/>
      <c r="J331" s="75">
        <f t="shared" si="58"/>
        <v>0</v>
      </c>
      <c r="K331" s="184"/>
      <c r="L331" s="184">
        <v>75</v>
      </c>
      <c r="M331" s="183">
        <f t="shared" si="59"/>
        <v>75</v>
      </c>
      <c r="N331" s="77">
        <f t="shared" si="60"/>
        <v>0.85227272727272729</v>
      </c>
      <c r="O331" s="78"/>
      <c r="P331" s="79">
        <v>254</v>
      </c>
      <c r="Q331" s="80" t="s">
        <v>98</v>
      </c>
      <c r="R331" s="370"/>
      <c r="S331" s="369"/>
    </row>
    <row r="332" spans="1:19" x14ac:dyDescent="0.3">
      <c r="A332" s="71">
        <v>8</v>
      </c>
      <c r="B332" s="130">
        <v>262</v>
      </c>
      <c r="C332" s="72" t="s">
        <v>432</v>
      </c>
      <c r="D332" s="291">
        <v>74</v>
      </c>
      <c r="E332" s="76"/>
      <c r="F332" s="76"/>
      <c r="G332" s="87"/>
      <c r="H332" s="131"/>
      <c r="I332" s="127"/>
      <c r="J332" s="75">
        <f t="shared" si="58"/>
        <v>0</v>
      </c>
      <c r="K332" s="184">
        <v>3</v>
      </c>
      <c r="L332" s="184">
        <v>61</v>
      </c>
      <c r="M332" s="183">
        <f t="shared" si="59"/>
        <v>64</v>
      </c>
      <c r="N332" s="77">
        <f t="shared" si="60"/>
        <v>0.86486486486486491</v>
      </c>
      <c r="O332" s="78"/>
      <c r="P332" s="79">
        <v>258</v>
      </c>
      <c r="Q332" s="80" t="s">
        <v>57</v>
      </c>
      <c r="R332" s="370"/>
      <c r="S332" s="369"/>
    </row>
    <row r="333" spans="1:19" x14ac:dyDescent="0.3">
      <c r="A333" s="71">
        <v>8</v>
      </c>
      <c r="B333" s="130">
        <v>307</v>
      </c>
      <c r="C333" s="72" t="s">
        <v>446</v>
      </c>
      <c r="D333" s="291">
        <v>68</v>
      </c>
      <c r="E333" s="76"/>
      <c r="F333" s="76"/>
      <c r="G333" s="87"/>
      <c r="H333" s="131"/>
      <c r="I333" s="127"/>
      <c r="J333" s="75">
        <f t="shared" si="58"/>
        <v>0</v>
      </c>
      <c r="K333" s="184">
        <v>1</v>
      </c>
      <c r="L333" s="184">
        <v>46</v>
      </c>
      <c r="M333" s="183">
        <f t="shared" si="59"/>
        <v>47</v>
      </c>
      <c r="N333" s="77">
        <f t="shared" si="60"/>
        <v>0.69117647058823528</v>
      </c>
      <c r="O333" s="78"/>
      <c r="P333" s="79">
        <v>146</v>
      </c>
      <c r="Q333" s="80" t="s">
        <v>51</v>
      </c>
      <c r="R333" s="370"/>
      <c r="S333" s="369"/>
    </row>
    <row r="334" spans="1:19" x14ac:dyDescent="0.3">
      <c r="A334" s="71">
        <v>8</v>
      </c>
      <c r="B334" s="130">
        <v>379</v>
      </c>
      <c r="C334" s="72" t="s">
        <v>444</v>
      </c>
      <c r="D334" s="291">
        <v>34</v>
      </c>
      <c r="E334" s="76"/>
      <c r="F334" s="76"/>
      <c r="G334" s="87"/>
      <c r="H334" s="131"/>
      <c r="I334" s="127"/>
      <c r="J334" s="75">
        <f t="shared" si="58"/>
        <v>0</v>
      </c>
      <c r="K334" s="184">
        <v>1</v>
      </c>
      <c r="L334" s="184">
        <v>26</v>
      </c>
      <c r="M334" s="183">
        <f t="shared" si="59"/>
        <v>27</v>
      </c>
      <c r="N334" s="77">
        <f t="shared" si="60"/>
        <v>0.79411764705882348</v>
      </c>
      <c r="O334" s="78"/>
      <c r="P334" s="79">
        <v>79</v>
      </c>
      <c r="Q334" s="80" t="s">
        <v>195</v>
      </c>
      <c r="R334" s="370"/>
      <c r="S334" s="369"/>
    </row>
    <row r="335" spans="1:19" s="13" customFormat="1" x14ac:dyDescent="0.3">
      <c r="A335" s="71">
        <v>8</v>
      </c>
      <c r="B335" s="130">
        <v>413</v>
      </c>
      <c r="C335" s="72" t="s">
        <v>438</v>
      </c>
      <c r="D335" s="291">
        <v>54</v>
      </c>
      <c r="E335" s="76"/>
      <c r="F335" s="76"/>
      <c r="G335" s="87"/>
      <c r="H335" s="131"/>
      <c r="I335" s="127"/>
      <c r="J335" s="75">
        <f t="shared" si="58"/>
        <v>0</v>
      </c>
      <c r="K335" s="184">
        <v>2</v>
      </c>
      <c r="L335" s="184">
        <v>45</v>
      </c>
      <c r="M335" s="183">
        <f t="shared" si="59"/>
        <v>47</v>
      </c>
      <c r="N335" s="77">
        <f t="shared" si="60"/>
        <v>0.87037037037037035</v>
      </c>
      <c r="O335" s="78"/>
      <c r="P335" s="79">
        <v>124</v>
      </c>
      <c r="Q335" s="80" t="s">
        <v>190</v>
      </c>
      <c r="R335" s="370"/>
      <c r="S335" s="369"/>
    </row>
    <row r="336" spans="1:19" s="13" customFormat="1" x14ac:dyDescent="0.3">
      <c r="A336" s="307">
        <v>8</v>
      </c>
      <c r="B336" s="315">
        <v>415</v>
      </c>
      <c r="C336" s="308" t="s">
        <v>426</v>
      </c>
      <c r="D336" s="309">
        <v>15</v>
      </c>
      <c r="E336" s="310"/>
      <c r="F336" s="310"/>
      <c r="G336" s="311"/>
      <c r="H336" s="310"/>
      <c r="I336" s="310"/>
      <c r="J336" s="310">
        <f t="shared" si="58"/>
        <v>0</v>
      </c>
      <c r="K336" s="312"/>
      <c r="L336" s="312">
        <v>14</v>
      </c>
      <c r="M336" s="310">
        <f t="shared" si="59"/>
        <v>14</v>
      </c>
      <c r="N336" s="313">
        <f t="shared" si="60"/>
        <v>0.93333333333333335</v>
      </c>
      <c r="O336" s="314"/>
      <c r="P336" s="311">
        <v>62</v>
      </c>
      <c r="Q336" s="323" t="s">
        <v>427</v>
      </c>
      <c r="R336" s="370"/>
      <c r="S336" s="369"/>
    </row>
    <row r="337" spans="1:19" s="84" customFormat="1" x14ac:dyDescent="0.3">
      <c r="A337" s="71">
        <v>8</v>
      </c>
      <c r="B337" s="130">
        <v>432</v>
      </c>
      <c r="C337" s="72" t="s">
        <v>451</v>
      </c>
      <c r="D337" s="291">
        <v>29</v>
      </c>
      <c r="E337" s="76"/>
      <c r="F337" s="76"/>
      <c r="G337" s="87"/>
      <c r="H337" s="131"/>
      <c r="I337" s="127"/>
      <c r="J337" s="75">
        <f t="shared" si="58"/>
        <v>0</v>
      </c>
      <c r="K337" s="184">
        <v>1</v>
      </c>
      <c r="L337" s="184">
        <v>21</v>
      </c>
      <c r="M337" s="183">
        <f t="shared" si="59"/>
        <v>22</v>
      </c>
      <c r="N337" s="77">
        <f t="shared" si="60"/>
        <v>0.75862068965517238</v>
      </c>
      <c r="O337" s="78"/>
      <c r="P337" s="113">
        <v>59</v>
      </c>
      <c r="Q337" s="80" t="s">
        <v>155</v>
      </c>
      <c r="R337" s="370"/>
      <c r="S337" s="369"/>
    </row>
    <row r="338" spans="1:19" s="13" customFormat="1" x14ac:dyDescent="0.3">
      <c r="A338" s="295">
        <v>8</v>
      </c>
      <c r="B338" s="296">
        <v>452</v>
      </c>
      <c r="C338" s="297" t="s">
        <v>443</v>
      </c>
      <c r="D338" s="298">
        <v>24</v>
      </c>
      <c r="E338" s="143"/>
      <c r="F338" s="143"/>
      <c r="G338" s="299"/>
      <c r="H338" s="143"/>
      <c r="I338" s="143"/>
      <c r="J338" s="143">
        <f t="shared" si="58"/>
        <v>0</v>
      </c>
      <c r="K338" s="300"/>
      <c r="L338" s="300">
        <v>29</v>
      </c>
      <c r="M338" s="143">
        <f t="shared" si="59"/>
        <v>29</v>
      </c>
      <c r="N338" s="301">
        <f t="shared" si="60"/>
        <v>1.2083333333333333</v>
      </c>
      <c r="O338" s="302">
        <v>45317</v>
      </c>
      <c r="P338" s="299">
        <v>80</v>
      </c>
      <c r="Q338" s="324" t="s">
        <v>59</v>
      </c>
      <c r="R338" s="370"/>
      <c r="S338" s="369"/>
    </row>
    <row r="339" spans="1:19" x14ac:dyDescent="0.3">
      <c r="A339" s="71">
        <v>8</v>
      </c>
      <c r="B339" s="130">
        <v>494</v>
      </c>
      <c r="C339" s="72" t="s">
        <v>428</v>
      </c>
      <c r="D339" s="291">
        <v>14</v>
      </c>
      <c r="E339" s="76"/>
      <c r="F339" s="76"/>
      <c r="G339" s="87"/>
      <c r="H339" s="131"/>
      <c r="I339" s="127"/>
      <c r="J339" s="75">
        <f t="shared" si="58"/>
        <v>0</v>
      </c>
      <c r="K339" s="184"/>
      <c r="L339" s="184">
        <v>10</v>
      </c>
      <c r="M339" s="183">
        <f t="shared" si="59"/>
        <v>10</v>
      </c>
      <c r="N339" s="77">
        <f t="shared" si="60"/>
        <v>0.7142857142857143</v>
      </c>
      <c r="O339" s="78"/>
      <c r="P339" s="79">
        <v>50</v>
      </c>
      <c r="Q339" s="80" t="s">
        <v>429</v>
      </c>
      <c r="R339" s="370"/>
      <c r="S339" s="369"/>
    </row>
    <row r="340" spans="1:19" s="13" customFormat="1" x14ac:dyDescent="0.3">
      <c r="A340" s="307">
        <v>8</v>
      </c>
      <c r="B340" s="315">
        <v>499</v>
      </c>
      <c r="C340" s="308" t="s">
        <v>447</v>
      </c>
      <c r="D340" s="309">
        <v>27</v>
      </c>
      <c r="E340" s="310"/>
      <c r="F340" s="310">
        <v>1</v>
      </c>
      <c r="G340" s="311"/>
      <c r="H340" s="310"/>
      <c r="I340" s="310"/>
      <c r="J340" s="310">
        <f t="shared" si="58"/>
        <v>1</v>
      </c>
      <c r="K340" s="312">
        <v>1</v>
      </c>
      <c r="L340" s="312">
        <v>25</v>
      </c>
      <c r="M340" s="310">
        <f t="shared" si="59"/>
        <v>26</v>
      </c>
      <c r="N340" s="313">
        <f t="shared" si="60"/>
        <v>0.96296296296296291</v>
      </c>
      <c r="O340" s="314"/>
      <c r="P340" s="311">
        <v>65</v>
      </c>
      <c r="Q340" s="323" t="s">
        <v>57</v>
      </c>
      <c r="R340" s="370"/>
      <c r="S340" s="369"/>
    </row>
    <row r="341" spans="1:19" s="88" customFormat="1" x14ac:dyDescent="0.3">
      <c r="A341" s="83">
        <v>8</v>
      </c>
      <c r="B341" s="130">
        <v>562</v>
      </c>
      <c r="C341" s="85" t="s">
        <v>431</v>
      </c>
      <c r="D341" s="291">
        <v>14</v>
      </c>
      <c r="E341" s="76"/>
      <c r="F341" s="76"/>
      <c r="G341" s="87"/>
      <c r="H341" s="131"/>
      <c r="I341" s="127"/>
      <c r="J341" s="75">
        <f t="shared" si="58"/>
        <v>0</v>
      </c>
      <c r="K341" s="184"/>
      <c r="L341" s="184">
        <v>10</v>
      </c>
      <c r="M341" s="183">
        <f t="shared" si="59"/>
        <v>10</v>
      </c>
      <c r="N341" s="97">
        <f t="shared" si="60"/>
        <v>0.7142857142857143</v>
      </c>
      <c r="O341" s="86"/>
      <c r="P341" s="87">
        <v>38</v>
      </c>
      <c r="Q341" s="322" t="s">
        <v>100</v>
      </c>
      <c r="R341" s="370"/>
      <c r="S341" s="369"/>
    </row>
    <row r="342" spans="1:19" x14ac:dyDescent="0.3">
      <c r="A342" s="71">
        <v>8</v>
      </c>
      <c r="B342" s="130">
        <v>575</v>
      </c>
      <c r="C342" s="72" t="s">
        <v>437</v>
      </c>
      <c r="D342" s="291">
        <v>19</v>
      </c>
      <c r="E342" s="76"/>
      <c r="F342" s="76"/>
      <c r="G342" s="87"/>
      <c r="H342" s="131"/>
      <c r="I342" s="127"/>
      <c r="J342" s="75">
        <f t="shared" si="58"/>
        <v>0</v>
      </c>
      <c r="K342" s="184">
        <v>0</v>
      </c>
      <c r="L342" s="184">
        <v>15</v>
      </c>
      <c r="M342" s="183">
        <f t="shared" si="59"/>
        <v>15</v>
      </c>
      <c r="N342" s="97">
        <f t="shared" si="60"/>
        <v>0.78947368421052633</v>
      </c>
      <c r="O342" s="78"/>
      <c r="P342" s="79">
        <v>42</v>
      </c>
      <c r="Q342" s="80" t="s">
        <v>202</v>
      </c>
      <c r="R342" s="370"/>
      <c r="S342" s="369"/>
    </row>
    <row r="343" spans="1:19" s="13" customFormat="1" x14ac:dyDescent="0.3">
      <c r="A343" s="236">
        <f>COUNT(A324:A342)</f>
        <v>19</v>
      </c>
      <c r="B343" s="266"/>
      <c r="C343" s="238" t="s">
        <v>452</v>
      </c>
      <c r="D343" s="292">
        <f t="shared" ref="D343" si="61">SUM(D324:D342)</f>
        <v>1185</v>
      </c>
      <c r="E343" s="252">
        <f>SUM(E324:E342)</f>
        <v>0</v>
      </c>
      <c r="F343" s="252">
        <f>SUM(F324:F342)</f>
        <v>1</v>
      </c>
      <c r="G343" s="253">
        <f t="shared" ref="G343:M343" si="62">SUM(G324:G342)</f>
        <v>0</v>
      </c>
      <c r="H343" s="254">
        <f t="shared" si="62"/>
        <v>0</v>
      </c>
      <c r="I343" s="255">
        <f t="shared" si="62"/>
        <v>0</v>
      </c>
      <c r="J343" s="243">
        <f t="shared" si="62"/>
        <v>1</v>
      </c>
      <c r="K343" s="256">
        <f t="shared" si="62"/>
        <v>28</v>
      </c>
      <c r="L343" s="256">
        <f t="shared" si="62"/>
        <v>1009</v>
      </c>
      <c r="M343" s="265">
        <f t="shared" si="62"/>
        <v>1037</v>
      </c>
      <c r="N343" s="264">
        <f t="shared" si="60"/>
        <v>0.87510548523206755</v>
      </c>
      <c r="O343" s="258"/>
      <c r="P343" s="259"/>
      <c r="Q343" s="325"/>
      <c r="R343" s="370"/>
      <c r="S343" s="369"/>
    </row>
    <row r="344" spans="1:19" x14ac:dyDescent="0.3">
      <c r="A344" s="100"/>
      <c r="B344" s="187"/>
      <c r="C344" s="102"/>
      <c r="D344" s="103"/>
      <c r="E344" s="104"/>
      <c r="F344" s="104"/>
      <c r="G344" s="103"/>
      <c r="H344" s="103"/>
      <c r="I344" s="103"/>
      <c r="J344" s="104"/>
      <c r="K344" s="303"/>
      <c r="L344" s="303"/>
      <c r="M344" s="304"/>
      <c r="N344" s="105"/>
      <c r="O344" s="234"/>
      <c r="P344" s="107"/>
      <c r="Q344" s="108"/>
      <c r="R344" s="366"/>
      <c r="S344" s="369"/>
    </row>
    <row r="345" spans="1:19" x14ac:dyDescent="0.3">
      <c r="A345" s="139" t="s">
        <v>453</v>
      </c>
      <c r="B345" s="111"/>
      <c r="C345" s="110"/>
      <c r="D345" s="111"/>
      <c r="E345" s="110"/>
      <c r="F345" s="110"/>
      <c r="G345" s="111"/>
      <c r="H345" s="111"/>
      <c r="I345" s="111"/>
      <c r="J345" s="110"/>
      <c r="K345" s="111"/>
      <c r="L345" s="111"/>
      <c r="M345" s="110"/>
      <c r="N345" s="110"/>
      <c r="O345" s="110"/>
      <c r="P345" s="110"/>
      <c r="Q345" s="110"/>
      <c r="R345" s="366"/>
      <c r="S345" s="369"/>
    </row>
    <row r="346" spans="1:19" ht="54.75" customHeight="1" x14ac:dyDescent="0.3">
      <c r="A346" s="64"/>
      <c r="B346" s="186" t="s">
        <v>35</v>
      </c>
      <c r="C346" s="65" t="s">
        <v>36</v>
      </c>
      <c r="D346" s="67" t="s">
        <v>583</v>
      </c>
      <c r="E346" s="194" t="s">
        <v>578</v>
      </c>
      <c r="F346" s="194" t="s">
        <v>579</v>
      </c>
      <c r="G346" s="195" t="s">
        <v>580</v>
      </c>
      <c r="H346" s="196" t="s">
        <v>581</v>
      </c>
      <c r="I346" s="197" t="s">
        <v>582</v>
      </c>
      <c r="J346" s="66" t="s">
        <v>37</v>
      </c>
      <c r="K346" s="124" t="s">
        <v>38</v>
      </c>
      <c r="L346" s="124" t="s">
        <v>39</v>
      </c>
      <c r="M346" s="66" t="s">
        <v>40</v>
      </c>
      <c r="N346" s="68" t="s">
        <v>41</v>
      </c>
      <c r="O346" s="69" t="s">
        <v>42</v>
      </c>
      <c r="P346" s="70" t="s">
        <v>43</v>
      </c>
      <c r="Q346" s="321" t="s">
        <v>44</v>
      </c>
      <c r="R346" s="370"/>
      <c r="S346" s="369"/>
    </row>
    <row r="347" spans="1:19" x14ac:dyDescent="0.3">
      <c r="A347" s="71">
        <v>9</v>
      </c>
      <c r="B347" s="130">
        <v>15</v>
      </c>
      <c r="C347" s="72" t="s">
        <v>463</v>
      </c>
      <c r="D347" s="291">
        <v>159</v>
      </c>
      <c r="E347" s="76"/>
      <c r="F347" s="76"/>
      <c r="G347" s="87"/>
      <c r="H347" s="133"/>
      <c r="I347" s="129"/>
      <c r="J347" s="75">
        <f t="shared" ref="J347:J392" si="63">SUM(E347:I347)</f>
        <v>0</v>
      </c>
      <c r="K347" s="184">
        <v>10</v>
      </c>
      <c r="L347" s="184">
        <v>117</v>
      </c>
      <c r="M347" s="183">
        <f>SUM(K347:L347)</f>
        <v>127</v>
      </c>
      <c r="N347" s="77">
        <f t="shared" ref="N347:N393" si="64">SUM(M347/D347)</f>
        <v>0.79874213836477992</v>
      </c>
      <c r="O347" s="78"/>
      <c r="P347" s="79">
        <v>304</v>
      </c>
      <c r="Q347" s="80" t="s">
        <v>81</v>
      </c>
      <c r="R347" s="370"/>
      <c r="S347" s="367"/>
    </row>
    <row r="348" spans="1:19" s="13" customFormat="1" x14ac:dyDescent="0.3">
      <c r="A348" s="307">
        <v>9</v>
      </c>
      <c r="B348" s="315">
        <v>16</v>
      </c>
      <c r="C348" s="308" t="s">
        <v>456</v>
      </c>
      <c r="D348" s="309">
        <v>198</v>
      </c>
      <c r="E348" s="310"/>
      <c r="F348" s="310">
        <v>5</v>
      </c>
      <c r="G348" s="311"/>
      <c r="H348" s="312"/>
      <c r="I348" s="312"/>
      <c r="J348" s="310">
        <f t="shared" si="63"/>
        <v>5</v>
      </c>
      <c r="K348" s="312">
        <v>13</v>
      </c>
      <c r="L348" s="312">
        <v>169</v>
      </c>
      <c r="M348" s="310">
        <f t="shared" ref="M348:M392" si="65">SUM(K348:L348)</f>
        <v>182</v>
      </c>
      <c r="N348" s="313">
        <f t="shared" si="64"/>
        <v>0.91919191919191923</v>
      </c>
      <c r="O348" s="314"/>
      <c r="P348" s="311">
        <v>278</v>
      </c>
      <c r="Q348" s="323" t="s">
        <v>149</v>
      </c>
      <c r="R348" s="370"/>
      <c r="S348" s="367"/>
    </row>
    <row r="349" spans="1:19" x14ac:dyDescent="0.3">
      <c r="A349" s="350">
        <v>9</v>
      </c>
      <c r="B349" s="351">
        <v>17</v>
      </c>
      <c r="C349" s="352" t="s">
        <v>490</v>
      </c>
      <c r="D349" s="353">
        <v>32</v>
      </c>
      <c r="E349" s="354"/>
      <c r="F349" s="354"/>
      <c r="G349" s="355"/>
      <c r="H349" s="356"/>
      <c r="I349" s="356"/>
      <c r="J349" s="354">
        <f t="shared" si="63"/>
        <v>0</v>
      </c>
      <c r="K349" s="356"/>
      <c r="L349" s="356"/>
      <c r="M349" s="354">
        <f t="shared" si="65"/>
        <v>0</v>
      </c>
      <c r="N349" s="357">
        <f t="shared" si="64"/>
        <v>0</v>
      </c>
      <c r="O349" s="358"/>
      <c r="P349" s="355">
        <v>93</v>
      </c>
      <c r="Q349" s="359" t="s">
        <v>190</v>
      </c>
      <c r="R349" s="370"/>
      <c r="S349" s="367"/>
    </row>
    <row r="350" spans="1:19" s="13" customFormat="1" ht="15" customHeight="1" x14ac:dyDescent="0.3">
      <c r="A350" s="71">
        <v>9</v>
      </c>
      <c r="B350" s="130">
        <v>20</v>
      </c>
      <c r="C350" s="72" t="s">
        <v>460</v>
      </c>
      <c r="D350" s="291">
        <v>121</v>
      </c>
      <c r="E350" s="76"/>
      <c r="F350" s="76"/>
      <c r="G350" s="87"/>
      <c r="H350" s="133"/>
      <c r="I350" s="129"/>
      <c r="J350" s="75">
        <f t="shared" si="63"/>
        <v>0</v>
      </c>
      <c r="K350" s="184">
        <v>10</v>
      </c>
      <c r="L350" s="184">
        <v>86</v>
      </c>
      <c r="M350" s="183">
        <f t="shared" si="65"/>
        <v>96</v>
      </c>
      <c r="N350" s="77">
        <f t="shared" si="64"/>
        <v>0.79338842975206614</v>
      </c>
      <c r="O350" s="78"/>
      <c r="P350" s="79">
        <v>261</v>
      </c>
      <c r="Q350" s="80" t="s">
        <v>89</v>
      </c>
      <c r="R350" s="370"/>
      <c r="S350" s="367"/>
    </row>
    <row r="351" spans="1:19" s="13" customFormat="1" ht="15" customHeight="1" x14ac:dyDescent="0.3">
      <c r="A351" s="71">
        <v>9</v>
      </c>
      <c r="B351" s="130">
        <v>21</v>
      </c>
      <c r="C351" s="72" t="s">
        <v>485</v>
      </c>
      <c r="D351" s="291">
        <v>211</v>
      </c>
      <c r="E351" s="76"/>
      <c r="F351" s="76"/>
      <c r="G351" s="87"/>
      <c r="H351" s="133">
        <v>2</v>
      </c>
      <c r="I351" s="129">
        <v>3</v>
      </c>
      <c r="J351" s="75">
        <f t="shared" si="63"/>
        <v>5</v>
      </c>
      <c r="K351" s="184">
        <v>12</v>
      </c>
      <c r="L351" s="184">
        <v>175</v>
      </c>
      <c r="M351" s="183">
        <f t="shared" si="65"/>
        <v>187</v>
      </c>
      <c r="N351" s="77">
        <f t="shared" si="64"/>
        <v>0.88625592417061616</v>
      </c>
      <c r="O351" s="78"/>
      <c r="P351" s="79">
        <v>473</v>
      </c>
      <c r="Q351" s="80" t="s">
        <v>195</v>
      </c>
      <c r="R351" s="370"/>
      <c r="S351" s="367"/>
    </row>
    <row r="352" spans="1:19" ht="15" customHeight="1" x14ac:dyDescent="0.3">
      <c r="A352" s="71">
        <v>9</v>
      </c>
      <c r="B352" s="130">
        <v>22</v>
      </c>
      <c r="C352" s="72" t="s">
        <v>492</v>
      </c>
      <c r="D352" s="291">
        <v>167</v>
      </c>
      <c r="E352" s="76"/>
      <c r="F352" s="76"/>
      <c r="G352" s="87"/>
      <c r="H352" s="133"/>
      <c r="I352" s="129"/>
      <c r="J352" s="75">
        <f t="shared" si="63"/>
        <v>0</v>
      </c>
      <c r="K352" s="184">
        <v>17</v>
      </c>
      <c r="L352" s="184">
        <v>123</v>
      </c>
      <c r="M352" s="183">
        <f t="shared" si="65"/>
        <v>140</v>
      </c>
      <c r="N352" s="77">
        <f t="shared" si="64"/>
        <v>0.83832335329341312</v>
      </c>
      <c r="O352" s="78"/>
      <c r="P352" s="79">
        <v>300</v>
      </c>
      <c r="Q352" s="80" t="s">
        <v>258</v>
      </c>
      <c r="R352" s="370"/>
      <c r="S352" s="367"/>
    </row>
    <row r="353" spans="1:19" s="13" customFormat="1" ht="15" customHeight="1" x14ac:dyDescent="0.3">
      <c r="A353" s="295">
        <v>9</v>
      </c>
      <c r="B353" s="296">
        <v>24</v>
      </c>
      <c r="C353" s="297" t="s">
        <v>494</v>
      </c>
      <c r="D353" s="298">
        <v>107</v>
      </c>
      <c r="E353" s="143"/>
      <c r="F353" s="143"/>
      <c r="G353" s="299"/>
      <c r="H353" s="300"/>
      <c r="I353" s="300"/>
      <c r="J353" s="143">
        <f t="shared" si="63"/>
        <v>0</v>
      </c>
      <c r="K353" s="300">
        <v>13</v>
      </c>
      <c r="L353" s="300">
        <v>94</v>
      </c>
      <c r="M353" s="143">
        <f t="shared" si="65"/>
        <v>107</v>
      </c>
      <c r="N353" s="301">
        <f t="shared" si="64"/>
        <v>1</v>
      </c>
      <c r="O353" s="302">
        <v>45397</v>
      </c>
      <c r="P353" s="299">
        <v>166</v>
      </c>
      <c r="Q353" s="324" t="s">
        <v>59</v>
      </c>
      <c r="R353" s="370"/>
      <c r="S353" s="367"/>
    </row>
    <row r="354" spans="1:19" ht="15" customHeight="1" x14ac:dyDescent="0.3">
      <c r="A354" s="71">
        <v>9</v>
      </c>
      <c r="B354" s="130">
        <v>25</v>
      </c>
      <c r="C354" s="72" t="s">
        <v>502</v>
      </c>
      <c r="D354" s="291">
        <v>43</v>
      </c>
      <c r="E354" s="76"/>
      <c r="F354" s="76"/>
      <c r="G354" s="87"/>
      <c r="H354" s="133"/>
      <c r="I354" s="129"/>
      <c r="J354" s="75">
        <f t="shared" si="63"/>
        <v>0</v>
      </c>
      <c r="K354" s="184">
        <v>1</v>
      </c>
      <c r="L354" s="184">
        <v>36</v>
      </c>
      <c r="M354" s="183">
        <f t="shared" si="65"/>
        <v>37</v>
      </c>
      <c r="N354" s="77">
        <f t="shared" si="64"/>
        <v>0.86046511627906974</v>
      </c>
      <c r="O354" s="78"/>
      <c r="P354" s="79">
        <v>97</v>
      </c>
      <c r="Q354" s="80" t="s">
        <v>78</v>
      </c>
      <c r="R354" s="370"/>
      <c r="S354" s="367"/>
    </row>
    <row r="355" spans="1:19" ht="15" customHeight="1" x14ac:dyDescent="0.3">
      <c r="A355" s="71">
        <v>9</v>
      </c>
      <c r="B355" s="130">
        <v>27</v>
      </c>
      <c r="C355" s="72" t="s">
        <v>501</v>
      </c>
      <c r="D355" s="291">
        <v>175</v>
      </c>
      <c r="E355" s="76"/>
      <c r="F355" s="76"/>
      <c r="G355" s="87"/>
      <c r="H355" s="133"/>
      <c r="I355" s="129"/>
      <c r="J355" s="75">
        <f t="shared" si="63"/>
        <v>0</v>
      </c>
      <c r="K355" s="184">
        <v>16</v>
      </c>
      <c r="L355" s="184">
        <v>137</v>
      </c>
      <c r="M355" s="183">
        <f t="shared" si="65"/>
        <v>153</v>
      </c>
      <c r="N355" s="77">
        <f t="shared" si="64"/>
        <v>0.87428571428571433</v>
      </c>
      <c r="O355" s="78"/>
      <c r="P355" s="79">
        <v>308</v>
      </c>
      <c r="Q355" s="80" t="s">
        <v>87</v>
      </c>
      <c r="R355" s="370"/>
      <c r="S355" s="367"/>
    </row>
    <row r="356" spans="1:19" s="13" customFormat="1" ht="15" customHeight="1" x14ac:dyDescent="0.3">
      <c r="A356" s="83">
        <v>9</v>
      </c>
      <c r="B356" s="130">
        <v>30</v>
      </c>
      <c r="C356" s="85" t="s">
        <v>466</v>
      </c>
      <c r="D356" s="291">
        <v>39</v>
      </c>
      <c r="E356" s="76"/>
      <c r="F356" s="76"/>
      <c r="G356" s="87"/>
      <c r="H356" s="133"/>
      <c r="I356" s="129"/>
      <c r="J356" s="75">
        <f t="shared" si="63"/>
        <v>0</v>
      </c>
      <c r="K356" s="184"/>
      <c r="L356" s="184">
        <v>34</v>
      </c>
      <c r="M356" s="183">
        <f t="shared" si="65"/>
        <v>34</v>
      </c>
      <c r="N356" s="97">
        <f t="shared" si="64"/>
        <v>0.87179487179487181</v>
      </c>
      <c r="O356" s="86"/>
      <c r="P356" s="87">
        <v>277</v>
      </c>
      <c r="Q356" s="322" t="s">
        <v>429</v>
      </c>
      <c r="R356" s="370"/>
      <c r="S356" s="367"/>
    </row>
    <row r="357" spans="1:19" ht="15" customHeight="1" x14ac:dyDescent="0.3">
      <c r="A357" s="71">
        <v>9</v>
      </c>
      <c r="B357" s="130">
        <v>31</v>
      </c>
      <c r="C357" s="72" t="s">
        <v>483</v>
      </c>
      <c r="D357" s="291">
        <v>34</v>
      </c>
      <c r="E357" s="76"/>
      <c r="F357" s="76"/>
      <c r="G357" s="87"/>
      <c r="H357" s="133"/>
      <c r="I357" s="129"/>
      <c r="J357" s="75">
        <f t="shared" si="63"/>
        <v>0</v>
      </c>
      <c r="K357" s="184"/>
      <c r="L357" s="184">
        <v>22</v>
      </c>
      <c r="M357" s="183">
        <f t="shared" si="65"/>
        <v>22</v>
      </c>
      <c r="N357" s="97">
        <f t="shared" si="64"/>
        <v>0.6470588235294118</v>
      </c>
      <c r="O357" s="78"/>
      <c r="P357" s="79">
        <v>175</v>
      </c>
      <c r="Q357" s="80" t="s">
        <v>98</v>
      </c>
      <c r="R357" s="370"/>
      <c r="S357" s="367"/>
    </row>
    <row r="358" spans="1:19" s="158" customFormat="1" ht="15" customHeight="1" x14ac:dyDescent="0.3">
      <c r="A358" s="335">
        <v>9</v>
      </c>
      <c r="B358" s="336">
        <v>35</v>
      </c>
      <c r="C358" s="337" t="s">
        <v>454</v>
      </c>
      <c r="D358" s="309">
        <v>58</v>
      </c>
      <c r="E358" s="310"/>
      <c r="F358" s="310"/>
      <c r="G358" s="311"/>
      <c r="H358" s="312"/>
      <c r="I358" s="312"/>
      <c r="J358" s="310">
        <f t="shared" si="63"/>
        <v>0</v>
      </c>
      <c r="K358" s="312">
        <v>6</v>
      </c>
      <c r="L358" s="312">
        <v>48</v>
      </c>
      <c r="M358" s="310">
        <f t="shared" si="65"/>
        <v>54</v>
      </c>
      <c r="N358" s="313">
        <f t="shared" si="64"/>
        <v>0.93103448275862066</v>
      </c>
      <c r="O358" s="314"/>
      <c r="P358" s="311">
        <v>90</v>
      </c>
      <c r="Q358" s="323" t="s">
        <v>258</v>
      </c>
      <c r="R358" s="370"/>
      <c r="S358" s="367"/>
    </row>
    <row r="359" spans="1:19" ht="15" customHeight="1" x14ac:dyDescent="0.3">
      <c r="A359" s="71">
        <v>9</v>
      </c>
      <c r="B359" s="130">
        <v>88</v>
      </c>
      <c r="C359" s="72" t="s">
        <v>472</v>
      </c>
      <c r="D359" s="291">
        <v>43</v>
      </c>
      <c r="E359" s="76"/>
      <c r="F359" s="76"/>
      <c r="G359" s="87"/>
      <c r="H359" s="133"/>
      <c r="I359" s="129"/>
      <c r="J359" s="75">
        <f t="shared" si="63"/>
        <v>0</v>
      </c>
      <c r="K359" s="184">
        <v>2</v>
      </c>
      <c r="L359" s="184">
        <v>32</v>
      </c>
      <c r="M359" s="183">
        <f t="shared" si="65"/>
        <v>34</v>
      </c>
      <c r="N359" s="97">
        <f t="shared" si="64"/>
        <v>0.79069767441860461</v>
      </c>
      <c r="O359" s="78"/>
      <c r="P359" s="79">
        <v>73</v>
      </c>
      <c r="Q359" s="80" t="s">
        <v>53</v>
      </c>
      <c r="R359" s="370"/>
      <c r="S359" s="367"/>
    </row>
    <row r="360" spans="1:19" s="88" customFormat="1" ht="15" customHeight="1" x14ac:dyDescent="0.3">
      <c r="A360" s="71">
        <v>9</v>
      </c>
      <c r="B360" s="130">
        <v>114</v>
      </c>
      <c r="C360" s="72" t="s">
        <v>469</v>
      </c>
      <c r="D360" s="291">
        <v>20</v>
      </c>
      <c r="E360" s="76"/>
      <c r="F360" s="76"/>
      <c r="G360" s="87"/>
      <c r="H360" s="133"/>
      <c r="I360" s="129"/>
      <c r="J360" s="75">
        <f t="shared" si="63"/>
        <v>0</v>
      </c>
      <c r="K360" s="184"/>
      <c r="L360" s="184">
        <v>15</v>
      </c>
      <c r="M360" s="183">
        <f t="shared" si="65"/>
        <v>15</v>
      </c>
      <c r="N360" s="97">
        <f t="shared" si="64"/>
        <v>0.75</v>
      </c>
      <c r="O360" s="78"/>
      <c r="P360" s="79">
        <v>181</v>
      </c>
      <c r="Q360" s="80" t="s">
        <v>149</v>
      </c>
      <c r="R360" s="370"/>
      <c r="S360" s="367"/>
    </row>
    <row r="361" spans="1:19" ht="15" customHeight="1" x14ac:dyDescent="0.3">
      <c r="A361" s="71">
        <v>9</v>
      </c>
      <c r="B361" s="130">
        <v>117</v>
      </c>
      <c r="C361" s="72" t="s">
        <v>498</v>
      </c>
      <c r="D361" s="291">
        <v>231</v>
      </c>
      <c r="E361" s="76"/>
      <c r="F361" s="76"/>
      <c r="G361" s="87"/>
      <c r="H361" s="133"/>
      <c r="I361" s="129"/>
      <c r="J361" s="75">
        <f t="shared" si="63"/>
        <v>0</v>
      </c>
      <c r="K361" s="184">
        <v>4</v>
      </c>
      <c r="L361" s="184">
        <v>186</v>
      </c>
      <c r="M361" s="183">
        <f t="shared" si="65"/>
        <v>190</v>
      </c>
      <c r="N361" s="77">
        <f t="shared" si="64"/>
        <v>0.82251082251082253</v>
      </c>
      <c r="O361" s="78"/>
      <c r="P361" s="79">
        <v>756</v>
      </c>
      <c r="Q361" s="80" t="s">
        <v>100</v>
      </c>
      <c r="R361" s="370"/>
      <c r="S361" s="367"/>
    </row>
    <row r="362" spans="1:19" ht="15" customHeight="1" x14ac:dyDescent="0.3">
      <c r="A362" s="71">
        <v>9</v>
      </c>
      <c r="B362" s="130">
        <v>148</v>
      </c>
      <c r="C362" s="72" t="s">
        <v>462</v>
      </c>
      <c r="D362" s="291">
        <v>48</v>
      </c>
      <c r="E362" s="76"/>
      <c r="F362" s="76"/>
      <c r="G362" s="87"/>
      <c r="H362" s="133"/>
      <c r="I362" s="129"/>
      <c r="J362" s="75">
        <f t="shared" si="63"/>
        <v>0</v>
      </c>
      <c r="K362" s="184">
        <v>1</v>
      </c>
      <c r="L362" s="184">
        <v>35</v>
      </c>
      <c r="M362" s="183">
        <f t="shared" si="65"/>
        <v>36</v>
      </c>
      <c r="N362" s="77">
        <f t="shared" si="64"/>
        <v>0.75</v>
      </c>
      <c r="O362" s="78"/>
      <c r="P362" s="79">
        <v>62</v>
      </c>
      <c r="Q362" s="80" t="s">
        <v>112</v>
      </c>
      <c r="R362" s="370"/>
      <c r="S362" s="367"/>
    </row>
    <row r="363" spans="1:19" ht="15" customHeight="1" x14ac:dyDescent="0.3">
      <c r="A363" s="71">
        <v>9</v>
      </c>
      <c r="B363" s="130">
        <v>153</v>
      </c>
      <c r="C363" s="72" t="s">
        <v>457</v>
      </c>
      <c r="D363" s="291">
        <v>128</v>
      </c>
      <c r="E363" s="76"/>
      <c r="F363" s="76">
        <v>2</v>
      </c>
      <c r="G363" s="87"/>
      <c r="H363" s="133"/>
      <c r="I363" s="129"/>
      <c r="J363" s="75">
        <f t="shared" si="63"/>
        <v>2</v>
      </c>
      <c r="K363" s="184"/>
      <c r="L363" s="184">
        <v>87</v>
      </c>
      <c r="M363" s="183">
        <f t="shared" si="65"/>
        <v>87</v>
      </c>
      <c r="N363" s="77">
        <f t="shared" si="64"/>
        <v>0.6796875</v>
      </c>
      <c r="O363" s="78"/>
      <c r="P363" s="79">
        <v>331</v>
      </c>
      <c r="Q363" s="80" t="s">
        <v>155</v>
      </c>
      <c r="R363" s="370"/>
      <c r="S363" s="367"/>
    </row>
    <row r="364" spans="1:19" ht="15" customHeight="1" x14ac:dyDescent="0.3">
      <c r="A364" s="71">
        <v>9</v>
      </c>
      <c r="B364" s="130">
        <v>157</v>
      </c>
      <c r="C364" s="72" t="s">
        <v>464</v>
      </c>
      <c r="D364" s="291">
        <v>361</v>
      </c>
      <c r="E364" s="76"/>
      <c r="F364" s="76">
        <v>1</v>
      </c>
      <c r="G364" s="87"/>
      <c r="H364" s="133"/>
      <c r="I364" s="129"/>
      <c r="J364" s="75">
        <f t="shared" si="63"/>
        <v>1</v>
      </c>
      <c r="K364" s="184">
        <v>13</v>
      </c>
      <c r="L364" s="184">
        <v>278</v>
      </c>
      <c r="M364" s="183">
        <f t="shared" si="65"/>
        <v>291</v>
      </c>
      <c r="N364" s="77">
        <f t="shared" si="64"/>
        <v>0.80609418282548473</v>
      </c>
      <c r="O364" s="78"/>
      <c r="P364" s="79">
        <v>831</v>
      </c>
      <c r="Q364" s="80" t="s">
        <v>107</v>
      </c>
      <c r="R364" s="370"/>
      <c r="S364" s="367"/>
    </row>
    <row r="365" spans="1:19" ht="15" customHeight="1" x14ac:dyDescent="0.3">
      <c r="A365" s="71">
        <v>9</v>
      </c>
      <c r="B365" s="130">
        <v>159</v>
      </c>
      <c r="C365" s="72" t="s">
        <v>488</v>
      </c>
      <c r="D365" s="291">
        <v>22</v>
      </c>
      <c r="E365" s="76"/>
      <c r="F365" s="76"/>
      <c r="G365" s="87"/>
      <c r="H365" s="133"/>
      <c r="I365" s="129"/>
      <c r="J365" s="75">
        <f t="shared" si="63"/>
        <v>0</v>
      </c>
      <c r="K365" s="184"/>
      <c r="L365" s="184">
        <v>15</v>
      </c>
      <c r="M365" s="183">
        <f t="shared" si="65"/>
        <v>15</v>
      </c>
      <c r="N365" s="97">
        <f t="shared" si="64"/>
        <v>0.68181818181818177</v>
      </c>
      <c r="O365" s="78"/>
      <c r="P365" s="79">
        <v>53</v>
      </c>
      <c r="Q365" s="80" t="s">
        <v>61</v>
      </c>
      <c r="R365" s="370"/>
      <c r="S365" s="367"/>
    </row>
    <row r="366" spans="1:19" ht="15" customHeight="1" x14ac:dyDescent="0.3">
      <c r="A366" s="71">
        <v>9</v>
      </c>
      <c r="B366" s="130">
        <v>162</v>
      </c>
      <c r="C366" s="72" t="s">
        <v>473</v>
      </c>
      <c r="D366" s="291">
        <v>22</v>
      </c>
      <c r="E366" s="76"/>
      <c r="F366" s="76"/>
      <c r="G366" s="87"/>
      <c r="H366" s="133"/>
      <c r="I366" s="129"/>
      <c r="J366" s="75">
        <f t="shared" si="63"/>
        <v>0</v>
      </c>
      <c r="K366" s="184"/>
      <c r="L366" s="184">
        <v>18</v>
      </c>
      <c r="M366" s="183">
        <f t="shared" si="65"/>
        <v>18</v>
      </c>
      <c r="N366" s="97">
        <f t="shared" si="64"/>
        <v>0.81818181818181823</v>
      </c>
      <c r="O366" s="78"/>
      <c r="P366" s="79">
        <v>29</v>
      </c>
      <c r="Q366" s="80" t="s">
        <v>474</v>
      </c>
      <c r="R366" s="370"/>
      <c r="S366" s="367"/>
    </row>
    <row r="367" spans="1:19" s="158" customFormat="1" ht="15" customHeight="1" x14ac:dyDescent="0.3">
      <c r="A367" s="71">
        <v>9</v>
      </c>
      <c r="B367" s="130">
        <v>181</v>
      </c>
      <c r="C367" s="72" t="s">
        <v>481</v>
      </c>
      <c r="D367" s="291">
        <v>20</v>
      </c>
      <c r="E367" s="76"/>
      <c r="F367" s="76"/>
      <c r="G367" s="87"/>
      <c r="H367" s="133"/>
      <c r="I367" s="129"/>
      <c r="J367" s="75">
        <f t="shared" si="63"/>
        <v>0</v>
      </c>
      <c r="K367" s="184"/>
      <c r="L367" s="184">
        <v>15</v>
      </c>
      <c r="M367" s="183">
        <f t="shared" si="65"/>
        <v>15</v>
      </c>
      <c r="N367" s="97">
        <f t="shared" si="64"/>
        <v>0.75</v>
      </c>
      <c r="O367" s="78"/>
      <c r="P367" s="79">
        <v>84</v>
      </c>
      <c r="Q367" s="80" t="s">
        <v>147</v>
      </c>
      <c r="R367" s="370"/>
      <c r="S367" s="367"/>
    </row>
    <row r="368" spans="1:19" ht="15" customHeight="1" x14ac:dyDescent="0.3">
      <c r="A368" s="307">
        <v>9</v>
      </c>
      <c r="B368" s="315">
        <v>214</v>
      </c>
      <c r="C368" s="308" t="s">
        <v>482</v>
      </c>
      <c r="D368" s="309">
        <v>78</v>
      </c>
      <c r="E368" s="310">
        <v>2</v>
      </c>
      <c r="F368" s="310">
        <v>4</v>
      </c>
      <c r="G368" s="311"/>
      <c r="H368" s="312"/>
      <c r="I368" s="312"/>
      <c r="J368" s="310">
        <f t="shared" si="63"/>
        <v>6</v>
      </c>
      <c r="K368" s="312">
        <v>11</v>
      </c>
      <c r="L368" s="312">
        <v>66</v>
      </c>
      <c r="M368" s="310">
        <f t="shared" si="65"/>
        <v>77</v>
      </c>
      <c r="N368" s="313">
        <f t="shared" si="64"/>
        <v>0.98717948717948723</v>
      </c>
      <c r="O368" s="314"/>
      <c r="P368" s="311">
        <v>116</v>
      </c>
      <c r="Q368" s="323" t="s">
        <v>109</v>
      </c>
      <c r="R368" s="370"/>
      <c r="S368" s="367"/>
    </row>
    <row r="369" spans="1:19" ht="15" customHeight="1" x14ac:dyDescent="0.3">
      <c r="A369" s="71">
        <v>9</v>
      </c>
      <c r="B369" s="130">
        <v>238</v>
      </c>
      <c r="C369" s="72" t="s">
        <v>467</v>
      </c>
      <c r="D369" s="291">
        <v>42</v>
      </c>
      <c r="E369" s="76"/>
      <c r="F369" s="76"/>
      <c r="G369" s="87"/>
      <c r="H369" s="133"/>
      <c r="I369" s="129"/>
      <c r="J369" s="75">
        <f t="shared" si="63"/>
        <v>0</v>
      </c>
      <c r="K369" s="184"/>
      <c r="L369" s="184">
        <v>28</v>
      </c>
      <c r="M369" s="183">
        <f t="shared" si="65"/>
        <v>28</v>
      </c>
      <c r="N369" s="77">
        <f t="shared" si="64"/>
        <v>0.66666666666666663</v>
      </c>
      <c r="O369" s="78"/>
      <c r="P369" s="79">
        <v>115</v>
      </c>
      <c r="Q369" s="80" t="s">
        <v>81</v>
      </c>
      <c r="R369" s="370"/>
      <c r="S369" s="367"/>
    </row>
    <row r="370" spans="1:19" ht="15" customHeight="1" x14ac:dyDescent="0.3">
      <c r="A370" s="83">
        <v>9</v>
      </c>
      <c r="B370" s="130">
        <v>242</v>
      </c>
      <c r="C370" s="85" t="s">
        <v>468</v>
      </c>
      <c r="D370" s="291">
        <v>59</v>
      </c>
      <c r="E370" s="76"/>
      <c r="F370" s="76"/>
      <c r="G370" s="87"/>
      <c r="H370" s="133"/>
      <c r="I370" s="129"/>
      <c r="J370" s="75">
        <f t="shared" si="63"/>
        <v>0</v>
      </c>
      <c r="K370" s="184"/>
      <c r="L370" s="184">
        <v>51</v>
      </c>
      <c r="M370" s="183">
        <f t="shared" si="65"/>
        <v>51</v>
      </c>
      <c r="N370" s="97">
        <f t="shared" si="64"/>
        <v>0.86440677966101698</v>
      </c>
      <c r="O370" s="86"/>
      <c r="P370" s="87">
        <v>71</v>
      </c>
      <c r="Q370" s="322" t="s">
        <v>122</v>
      </c>
      <c r="R370" s="370"/>
      <c r="S370" s="367"/>
    </row>
    <row r="371" spans="1:19" ht="15" customHeight="1" x14ac:dyDescent="0.3">
      <c r="A371" s="71">
        <v>9</v>
      </c>
      <c r="B371" s="130">
        <v>256</v>
      </c>
      <c r="C371" s="72" t="s">
        <v>459</v>
      </c>
      <c r="D371" s="291">
        <v>56</v>
      </c>
      <c r="E371" s="76"/>
      <c r="F371" s="76"/>
      <c r="G371" s="87"/>
      <c r="H371" s="133"/>
      <c r="I371" s="129"/>
      <c r="J371" s="75">
        <f t="shared" si="63"/>
        <v>0</v>
      </c>
      <c r="K371" s="184">
        <v>3</v>
      </c>
      <c r="L371" s="184">
        <v>45</v>
      </c>
      <c r="M371" s="183">
        <f t="shared" si="65"/>
        <v>48</v>
      </c>
      <c r="N371" s="97">
        <f t="shared" si="64"/>
        <v>0.8571428571428571</v>
      </c>
      <c r="O371" s="78"/>
      <c r="P371" s="79">
        <v>141</v>
      </c>
      <c r="Q371" s="80" t="s">
        <v>235</v>
      </c>
      <c r="R371" s="370"/>
      <c r="S371" s="367"/>
    </row>
    <row r="372" spans="1:19" ht="15" customHeight="1" x14ac:dyDescent="0.3">
      <c r="A372" s="71">
        <v>9</v>
      </c>
      <c r="B372" s="130">
        <v>283</v>
      </c>
      <c r="C372" s="72" t="s">
        <v>461</v>
      </c>
      <c r="D372" s="291">
        <v>19</v>
      </c>
      <c r="E372" s="76"/>
      <c r="F372" s="76"/>
      <c r="G372" s="87"/>
      <c r="H372" s="133"/>
      <c r="I372" s="129"/>
      <c r="J372" s="75">
        <f t="shared" si="63"/>
        <v>0</v>
      </c>
      <c r="K372" s="184"/>
      <c r="L372" s="184">
        <v>17</v>
      </c>
      <c r="M372" s="183">
        <f t="shared" si="65"/>
        <v>17</v>
      </c>
      <c r="N372" s="97">
        <f t="shared" si="64"/>
        <v>0.89473684210526316</v>
      </c>
      <c r="O372" s="78"/>
      <c r="P372" s="79">
        <v>33</v>
      </c>
      <c r="Q372" s="80" t="s">
        <v>109</v>
      </c>
      <c r="R372" s="370"/>
      <c r="S372" s="367"/>
    </row>
    <row r="373" spans="1:19" ht="15" customHeight="1" x14ac:dyDescent="0.3">
      <c r="A373" s="71">
        <v>9</v>
      </c>
      <c r="B373" s="130">
        <v>304</v>
      </c>
      <c r="C373" s="72" t="s">
        <v>471</v>
      </c>
      <c r="D373" s="291">
        <v>54</v>
      </c>
      <c r="E373" s="76"/>
      <c r="F373" s="76"/>
      <c r="G373" s="87"/>
      <c r="H373" s="133"/>
      <c r="I373" s="129"/>
      <c r="J373" s="75">
        <f t="shared" si="63"/>
        <v>0</v>
      </c>
      <c r="K373" s="184"/>
      <c r="L373" s="184">
        <v>45</v>
      </c>
      <c r="M373" s="183">
        <f t="shared" si="65"/>
        <v>45</v>
      </c>
      <c r="N373" s="77">
        <f t="shared" si="64"/>
        <v>0.83333333333333337</v>
      </c>
      <c r="O373" s="78"/>
      <c r="P373" s="79">
        <v>99</v>
      </c>
      <c r="Q373" s="80" t="s">
        <v>120</v>
      </c>
      <c r="R373" s="370"/>
      <c r="S373" s="367"/>
    </row>
    <row r="374" spans="1:19" ht="15" customHeight="1" x14ac:dyDescent="0.3">
      <c r="A374" s="71">
        <v>9</v>
      </c>
      <c r="B374" s="130">
        <v>331</v>
      </c>
      <c r="C374" s="72" t="s">
        <v>489</v>
      </c>
      <c r="D374" s="291">
        <v>35</v>
      </c>
      <c r="E374" s="76"/>
      <c r="F374" s="76"/>
      <c r="G374" s="87"/>
      <c r="H374" s="133"/>
      <c r="I374" s="129"/>
      <c r="J374" s="75">
        <f t="shared" si="63"/>
        <v>0</v>
      </c>
      <c r="K374" s="184">
        <v>1</v>
      </c>
      <c r="L374" s="184">
        <v>24</v>
      </c>
      <c r="M374" s="183">
        <f t="shared" si="65"/>
        <v>25</v>
      </c>
      <c r="N374" s="97">
        <f t="shared" si="64"/>
        <v>0.7142857142857143</v>
      </c>
      <c r="O374" s="78"/>
      <c r="P374" s="79">
        <v>101</v>
      </c>
      <c r="Q374" s="80" t="s">
        <v>195</v>
      </c>
      <c r="R374" s="370"/>
      <c r="S374" s="367"/>
    </row>
    <row r="375" spans="1:19" s="13" customFormat="1" ht="15" customHeight="1" x14ac:dyDescent="0.3">
      <c r="A375" s="307">
        <v>9</v>
      </c>
      <c r="B375" s="315">
        <v>353</v>
      </c>
      <c r="C375" s="308" t="s">
        <v>455</v>
      </c>
      <c r="D375" s="309">
        <v>112</v>
      </c>
      <c r="E375" s="310"/>
      <c r="F375" s="310"/>
      <c r="G375" s="311"/>
      <c r="H375" s="312"/>
      <c r="I375" s="312"/>
      <c r="J375" s="310">
        <f t="shared" si="63"/>
        <v>0</v>
      </c>
      <c r="K375" s="312">
        <v>31</v>
      </c>
      <c r="L375" s="312">
        <v>72</v>
      </c>
      <c r="M375" s="310">
        <f t="shared" si="65"/>
        <v>103</v>
      </c>
      <c r="N375" s="313">
        <f t="shared" si="64"/>
        <v>0.9196428571428571</v>
      </c>
      <c r="O375" s="314"/>
      <c r="P375" s="311">
        <v>165</v>
      </c>
      <c r="Q375" s="323" t="s">
        <v>116</v>
      </c>
      <c r="R375" s="370"/>
      <c r="S375" s="367"/>
    </row>
    <row r="376" spans="1:19" ht="15" customHeight="1" x14ac:dyDescent="0.3">
      <c r="A376" s="307">
        <v>9</v>
      </c>
      <c r="B376" s="315">
        <v>371</v>
      </c>
      <c r="C376" s="308" t="s">
        <v>493</v>
      </c>
      <c r="D376" s="309">
        <v>32</v>
      </c>
      <c r="E376" s="310"/>
      <c r="F376" s="310"/>
      <c r="G376" s="311"/>
      <c r="H376" s="312"/>
      <c r="I376" s="312"/>
      <c r="J376" s="310">
        <f t="shared" si="63"/>
        <v>0</v>
      </c>
      <c r="K376" s="312">
        <v>1</v>
      </c>
      <c r="L376" s="312">
        <v>30</v>
      </c>
      <c r="M376" s="310">
        <f t="shared" si="65"/>
        <v>31</v>
      </c>
      <c r="N376" s="319">
        <f t="shared" si="64"/>
        <v>0.96875</v>
      </c>
      <c r="O376" s="320"/>
      <c r="P376" s="311">
        <v>61</v>
      </c>
      <c r="Q376" s="323" t="s">
        <v>480</v>
      </c>
      <c r="R376" s="371"/>
      <c r="S376" s="367"/>
    </row>
    <row r="377" spans="1:19" ht="15" customHeight="1" x14ac:dyDescent="0.3">
      <c r="A377" s="71">
        <v>9</v>
      </c>
      <c r="B377" s="130">
        <v>376</v>
      </c>
      <c r="C377" s="72" t="s">
        <v>495</v>
      </c>
      <c r="D377" s="291">
        <v>21</v>
      </c>
      <c r="E377" s="76"/>
      <c r="F377" s="76"/>
      <c r="G377" s="87"/>
      <c r="H377" s="133"/>
      <c r="I377" s="129"/>
      <c r="J377" s="75">
        <f t="shared" si="63"/>
        <v>0</v>
      </c>
      <c r="K377" s="184"/>
      <c r="L377" s="184">
        <v>7</v>
      </c>
      <c r="M377" s="183">
        <f t="shared" si="65"/>
        <v>7</v>
      </c>
      <c r="N377" s="97">
        <f t="shared" si="64"/>
        <v>0.33333333333333331</v>
      </c>
      <c r="O377" s="78"/>
      <c r="P377" s="79">
        <v>77</v>
      </c>
      <c r="Q377" s="80" t="s">
        <v>147</v>
      </c>
      <c r="R377" s="371"/>
      <c r="S377" s="367"/>
    </row>
    <row r="378" spans="1:19" s="13" customFormat="1" ht="15" customHeight="1" x14ac:dyDescent="0.3">
      <c r="A378" s="71">
        <v>9</v>
      </c>
      <c r="B378" s="130">
        <v>382</v>
      </c>
      <c r="C378" s="72" t="s">
        <v>477</v>
      </c>
      <c r="D378" s="291">
        <v>34</v>
      </c>
      <c r="E378" s="76"/>
      <c r="F378" s="76"/>
      <c r="G378" s="87"/>
      <c r="H378" s="133"/>
      <c r="I378" s="129"/>
      <c r="J378" s="75">
        <f t="shared" si="63"/>
        <v>0</v>
      </c>
      <c r="K378" s="184"/>
      <c r="L378" s="184">
        <v>25</v>
      </c>
      <c r="M378" s="183">
        <f t="shared" si="65"/>
        <v>25</v>
      </c>
      <c r="N378" s="97">
        <f t="shared" si="64"/>
        <v>0.73529411764705888</v>
      </c>
      <c r="O378" s="78"/>
      <c r="P378" s="79">
        <v>73</v>
      </c>
      <c r="Q378" s="80" t="s">
        <v>114</v>
      </c>
      <c r="R378" s="370"/>
      <c r="S378" s="367"/>
    </row>
    <row r="379" spans="1:19" ht="15" customHeight="1" x14ac:dyDescent="0.3">
      <c r="A379" s="71">
        <v>9</v>
      </c>
      <c r="B379" s="130">
        <v>390</v>
      </c>
      <c r="C379" s="72" t="s">
        <v>496</v>
      </c>
      <c r="D379" s="291">
        <v>33</v>
      </c>
      <c r="E379" s="76"/>
      <c r="F379" s="76"/>
      <c r="G379" s="87"/>
      <c r="H379" s="133"/>
      <c r="I379" s="129"/>
      <c r="J379" s="75">
        <f t="shared" si="63"/>
        <v>0</v>
      </c>
      <c r="K379" s="184"/>
      <c r="L379" s="184">
        <v>17</v>
      </c>
      <c r="M379" s="183">
        <f t="shared" si="65"/>
        <v>17</v>
      </c>
      <c r="N379" s="97">
        <f t="shared" si="64"/>
        <v>0.51515151515151514</v>
      </c>
      <c r="O379" s="78"/>
      <c r="P379" s="79">
        <v>106</v>
      </c>
      <c r="Q379" s="80" t="s">
        <v>78</v>
      </c>
      <c r="R379" s="370"/>
      <c r="S379" s="367"/>
    </row>
    <row r="380" spans="1:19" ht="15" customHeight="1" x14ac:dyDescent="0.3">
      <c r="A380" s="71">
        <v>9</v>
      </c>
      <c r="B380" s="130">
        <v>402</v>
      </c>
      <c r="C380" s="72" t="s">
        <v>476</v>
      </c>
      <c r="D380" s="291">
        <v>11</v>
      </c>
      <c r="E380" s="76"/>
      <c r="F380" s="76"/>
      <c r="G380" s="87"/>
      <c r="H380" s="133"/>
      <c r="I380" s="129"/>
      <c r="J380" s="75">
        <f t="shared" si="63"/>
        <v>0</v>
      </c>
      <c r="K380" s="184"/>
      <c r="L380" s="184">
        <v>5</v>
      </c>
      <c r="M380" s="183">
        <f t="shared" si="65"/>
        <v>5</v>
      </c>
      <c r="N380" s="97">
        <f t="shared" si="64"/>
        <v>0.45454545454545453</v>
      </c>
      <c r="O380" s="78"/>
      <c r="P380" s="79">
        <v>64</v>
      </c>
      <c r="Q380" s="80" t="s">
        <v>65</v>
      </c>
      <c r="R380" s="370"/>
      <c r="S380" s="367"/>
    </row>
    <row r="381" spans="1:19" s="13" customFormat="1" ht="15" customHeight="1" x14ac:dyDescent="0.3">
      <c r="A381" s="71">
        <v>9</v>
      </c>
      <c r="B381" s="130">
        <v>427</v>
      </c>
      <c r="C381" s="72" t="s">
        <v>486</v>
      </c>
      <c r="D381" s="291">
        <v>37</v>
      </c>
      <c r="E381" s="76"/>
      <c r="F381" s="76"/>
      <c r="G381" s="87"/>
      <c r="H381" s="133"/>
      <c r="I381" s="129"/>
      <c r="J381" s="75">
        <f t="shared" si="63"/>
        <v>0</v>
      </c>
      <c r="K381" s="184"/>
      <c r="L381" s="184">
        <v>30</v>
      </c>
      <c r="M381" s="183">
        <f t="shared" si="65"/>
        <v>30</v>
      </c>
      <c r="N381" s="77">
        <f t="shared" si="64"/>
        <v>0.81081081081081086</v>
      </c>
      <c r="O381" s="78"/>
      <c r="P381" s="79">
        <v>46</v>
      </c>
      <c r="Q381" s="80" t="s">
        <v>103</v>
      </c>
      <c r="R381" s="370"/>
      <c r="S381" s="367"/>
    </row>
    <row r="382" spans="1:19" s="13" customFormat="1" ht="15" customHeight="1" x14ac:dyDescent="0.3">
      <c r="A382" s="71">
        <v>9</v>
      </c>
      <c r="B382" s="130">
        <v>431</v>
      </c>
      <c r="C382" s="72" t="s">
        <v>499</v>
      </c>
      <c r="D382" s="291">
        <v>29</v>
      </c>
      <c r="E382" s="76"/>
      <c r="F382" s="76">
        <v>4</v>
      </c>
      <c r="G382" s="87"/>
      <c r="H382" s="133"/>
      <c r="I382" s="129"/>
      <c r="J382" s="75">
        <f t="shared" si="63"/>
        <v>4</v>
      </c>
      <c r="K382" s="184">
        <v>1</v>
      </c>
      <c r="L382" s="184">
        <v>20</v>
      </c>
      <c r="M382" s="183">
        <f t="shared" si="65"/>
        <v>21</v>
      </c>
      <c r="N382" s="77">
        <f t="shared" si="64"/>
        <v>0.72413793103448276</v>
      </c>
      <c r="O382" s="78"/>
      <c r="P382" s="79">
        <v>105</v>
      </c>
      <c r="Q382" s="80" t="s">
        <v>114</v>
      </c>
      <c r="R382" s="370"/>
      <c r="S382" s="367"/>
    </row>
    <row r="383" spans="1:19" ht="15" customHeight="1" x14ac:dyDescent="0.3">
      <c r="A383" s="71">
        <v>9</v>
      </c>
      <c r="B383" s="130">
        <v>434</v>
      </c>
      <c r="C383" s="72" t="s">
        <v>478</v>
      </c>
      <c r="D383" s="291">
        <v>16</v>
      </c>
      <c r="E383" s="76"/>
      <c r="F383" s="76"/>
      <c r="G383" s="87"/>
      <c r="H383" s="133"/>
      <c r="I383" s="129"/>
      <c r="J383" s="75">
        <f t="shared" si="63"/>
        <v>0</v>
      </c>
      <c r="K383" s="184"/>
      <c r="L383" s="184">
        <v>11</v>
      </c>
      <c r="M383" s="183">
        <f t="shared" si="65"/>
        <v>11</v>
      </c>
      <c r="N383" s="97">
        <f t="shared" si="64"/>
        <v>0.6875</v>
      </c>
      <c r="O383" s="78"/>
      <c r="P383" s="79">
        <v>43</v>
      </c>
      <c r="Q383" s="80" t="s">
        <v>176</v>
      </c>
      <c r="R383" s="370"/>
      <c r="S383" s="367"/>
    </row>
    <row r="384" spans="1:19" ht="15" customHeight="1" x14ac:dyDescent="0.3">
      <c r="A384" s="71">
        <v>9</v>
      </c>
      <c r="B384" s="130">
        <v>436</v>
      </c>
      <c r="C384" s="72" t="s">
        <v>503</v>
      </c>
      <c r="D384" s="291">
        <v>38</v>
      </c>
      <c r="E384" s="76"/>
      <c r="F384" s="76"/>
      <c r="G384" s="87"/>
      <c r="H384" s="133"/>
      <c r="I384" s="129"/>
      <c r="J384" s="75">
        <f t="shared" si="63"/>
        <v>0</v>
      </c>
      <c r="K384" s="184"/>
      <c r="L384" s="184">
        <v>26</v>
      </c>
      <c r="M384" s="183">
        <f t="shared" si="65"/>
        <v>26</v>
      </c>
      <c r="N384" s="97">
        <f t="shared" si="64"/>
        <v>0.68421052631578949</v>
      </c>
      <c r="O384" s="78"/>
      <c r="P384" s="79">
        <v>57</v>
      </c>
      <c r="Q384" s="80" t="s">
        <v>178</v>
      </c>
      <c r="R384" s="370"/>
      <c r="S384" s="367"/>
    </row>
    <row r="385" spans="1:19" s="13" customFormat="1" ht="15" customHeight="1" x14ac:dyDescent="0.3">
      <c r="A385" s="71">
        <v>9</v>
      </c>
      <c r="B385" s="130">
        <v>444</v>
      </c>
      <c r="C385" s="72" t="s">
        <v>484</v>
      </c>
      <c r="D385" s="291">
        <v>150</v>
      </c>
      <c r="E385" s="76"/>
      <c r="F385" s="76"/>
      <c r="G385" s="87"/>
      <c r="H385" s="133"/>
      <c r="I385" s="129"/>
      <c r="J385" s="75">
        <f t="shared" si="63"/>
        <v>0</v>
      </c>
      <c r="K385" s="184">
        <v>16</v>
      </c>
      <c r="L385" s="184">
        <v>105</v>
      </c>
      <c r="M385" s="183">
        <f t="shared" si="65"/>
        <v>121</v>
      </c>
      <c r="N385" s="97">
        <f t="shared" si="64"/>
        <v>0.80666666666666664</v>
      </c>
      <c r="O385" s="78"/>
      <c r="P385" s="87">
        <v>149</v>
      </c>
      <c r="Q385" s="322" t="s">
        <v>298</v>
      </c>
      <c r="R385" s="370"/>
      <c r="S385" s="367"/>
    </row>
    <row r="386" spans="1:19" s="13" customFormat="1" ht="15" customHeight="1" x14ac:dyDescent="0.3">
      <c r="A386" s="71">
        <v>9</v>
      </c>
      <c r="B386" s="130">
        <v>445</v>
      </c>
      <c r="C386" s="72" t="s">
        <v>479</v>
      </c>
      <c r="D386" s="291">
        <v>85</v>
      </c>
      <c r="E386" s="76">
        <v>1</v>
      </c>
      <c r="F386" s="76">
        <v>3</v>
      </c>
      <c r="G386" s="87"/>
      <c r="H386" s="133"/>
      <c r="I386" s="129"/>
      <c r="J386" s="75">
        <f t="shared" si="63"/>
        <v>4</v>
      </c>
      <c r="K386" s="184">
        <v>8</v>
      </c>
      <c r="L386" s="184">
        <v>52</v>
      </c>
      <c r="M386" s="183">
        <f t="shared" si="65"/>
        <v>60</v>
      </c>
      <c r="N386" s="77">
        <f t="shared" si="64"/>
        <v>0.70588235294117652</v>
      </c>
      <c r="O386" s="78"/>
      <c r="P386" s="87">
        <v>93</v>
      </c>
      <c r="Q386" s="322" t="s">
        <v>480</v>
      </c>
      <c r="R386" s="370"/>
      <c r="S386" s="367"/>
    </row>
    <row r="387" spans="1:19" s="158" customFormat="1" ht="15" customHeight="1" x14ac:dyDescent="0.3">
      <c r="A387" s="71">
        <v>9</v>
      </c>
      <c r="B387" s="130">
        <v>466</v>
      </c>
      <c r="C387" s="72" t="s">
        <v>497</v>
      </c>
      <c r="D387" s="291">
        <v>15</v>
      </c>
      <c r="E387" s="76"/>
      <c r="F387" s="76"/>
      <c r="G387" s="87"/>
      <c r="H387" s="133"/>
      <c r="I387" s="129"/>
      <c r="J387" s="75">
        <f t="shared" si="63"/>
        <v>0</v>
      </c>
      <c r="K387" s="184"/>
      <c r="L387" s="184">
        <v>12</v>
      </c>
      <c r="M387" s="183">
        <f t="shared" si="65"/>
        <v>12</v>
      </c>
      <c r="N387" s="97">
        <f t="shared" si="64"/>
        <v>0.8</v>
      </c>
      <c r="O387" s="78"/>
      <c r="P387" s="79">
        <v>38</v>
      </c>
      <c r="Q387" s="80" t="s">
        <v>147</v>
      </c>
      <c r="R387" s="370"/>
      <c r="S387" s="367"/>
    </row>
    <row r="388" spans="1:19" s="13" customFormat="1" ht="15" customHeight="1" x14ac:dyDescent="0.3">
      <c r="A388" s="307">
        <v>9</v>
      </c>
      <c r="B388" s="315">
        <v>489</v>
      </c>
      <c r="C388" s="308" t="s">
        <v>500</v>
      </c>
      <c r="D388" s="309">
        <v>40</v>
      </c>
      <c r="E388" s="310"/>
      <c r="F388" s="310">
        <v>1</v>
      </c>
      <c r="G388" s="311"/>
      <c r="H388" s="312"/>
      <c r="I388" s="312"/>
      <c r="J388" s="310">
        <f t="shared" si="63"/>
        <v>1</v>
      </c>
      <c r="K388" s="312">
        <v>3</v>
      </c>
      <c r="L388" s="312">
        <v>33</v>
      </c>
      <c r="M388" s="310">
        <f t="shared" si="65"/>
        <v>36</v>
      </c>
      <c r="N388" s="313">
        <f t="shared" si="64"/>
        <v>0.9</v>
      </c>
      <c r="O388" s="314"/>
      <c r="P388" s="311">
        <v>125</v>
      </c>
      <c r="Q388" s="323" t="s">
        <v>103</v>
      </c>
      <c r="R388" s="370"/>
      <c r="S388" s="367"/>
    </row>
    <row r="389" spans="1:19" ht="15" customHeight="1" x14ac:dyDescent="0.3">
      <c r="A389" s="295">
        <v>9</v>
      </c>
      <c r="B389" s="296">
        <v>505</v>
      </c>
      <c r="C389" s="297" t="s">
        <v>470</v>
      </c>
      <c r="D389" s="298">
        <v>34</v>
      </c>
      <c r="E389" s="143"/>
      <c r="F389" s="143"/>
      <c r="G389" s="299"/>
      <c r="H389" s="300"/>
      <c r="I389" s="300"/>
      <c r="J389" s="143">
        <f t="shared" si="63"/>
        <v>0</v>
      </c>
      <c r="K389" s="300"/>
      <c r="L389" s="300">
        <v>41</v>
      </c>
      <c r="M389" s="143">
        <f t="shared" si="65"/>
        <v>41</v>
      </c>
      <c r="N389" s="301">
        <f t="shared" si="64"/>
        <v>1.2058823529411764</v>
      </c>
      <c r="O389" s="302">
        <v>45308</v>
      </c>
      <c r="P389" s="299">
        <v>96</v>
      </c>
      <c r="Q389" s="324" t="s">
        <v>51</v>
      </c>
      <c r="R389" s="370"/>
      <c r="S389" s="367"/>
    </row>
    <row r="390" spans="1:19" ht="15" customHeight="1" x14ac:dyDescent="0.3">
      <c r="A390" s="350">
        <v>9</v>
      </c>
      <c r="B390" s="351">
        <v>539</v>
      </c>
      <c r="C390" s="352" t="s">
        <v>465</v>
      </c>
      <c r="D390" s="353">
        <v>24</v>
      </c>
      <c r="E390" s="354"/>
      <c r="F390" s="354">
        <v>2</v>
      </c>
      <c r="G390" s="355"/>
      <c r="H390" s="356"/>
      <c r="I390" s="356"/>
      <c r="J390" s="354">
        <f t="shared" si="63"/>
        <v>2</v>
      </c>
      <c r="K390" s="356"/>
      <c r="L390" s="356">
        <v>4</v>
      </c>
      <c r="M390" s="354">
        <f t="shared" si="65"/>
        <v>4</v>
      </c>
      <c r="N390" s="357">
        <f t="shared" si="64"/>
        <v>0.16666666666666666</v>
      </c>
      <c r="O390" s="358"/>
      <c r="P390" s="355">
        <v>50</v>
      </c>
      <c r="Q390" s="359" t="s">
        <v>87</v>
      </c>
      <c r="R390" s="370"/>
      <c r="S390" s="367"/>
    </row>
    <row r="391" spans="1:19" ht="15" customHeight="1" x14ac:dyDescent="0.3">
      <c r="A391" s="71">
        <v>9</v>
      </c>
      <c r="B391" s="130">
        <v>603</v>
      </c>
      <c r="C391" s="72" t="s">
        <v>475</v>
      </c>
      <c r="D391" s="291">
        <v>22</v>
      </c>
      <c r="E391" s="76"/>
      <c r="F391" s="76"/>
      <c r="G391" s="87"/>
      <c r="H391" s="133"/>
      <c r="I391" s="129"/>
      <c r="J391" s="75">
        <f t="shared" si="63"/>
        <v>0</v>
      </c>
      <c r="K391" s="184">
        <v>2</v>
      </c>
      <c r="L391" s="184">
        <v>15</v>
      </c>
      <c r="M391" s="183">
        <f t="shared" si="65"/>
        <v>17</v>
      </c>
      <c r="N391" s="97">
        <f t="shared" si="64"/>
        <v>0.77272727272727271</v>
      </c>
      <c r="O391" s="78"/>
      <c r="P391" s="79">
        <v>37</v>
      </c>
      <c r="Q391" s="80" t="s">
        <v>76</v>
      </c>
      <c r="R391" s="370"/>
      <c r="S391" s="367"/>
    </row>
    <row r="392" spans="1:19" x14ac:dyDescent="0.3">
      <c r="A392" s="71">
        <v>9</v>
      </c>
      <c r="B392" s="130">
        <v>623</v>
      </c>
      <c r="C392" s="72" t="s">
        <v>491</v>
      </c>
      <c r="D392" s="291">
        <v>33</v>
      </c>
      <c r="E392" s="76"/>
      <c r="F392" s="76"/>
      <c r="G392" s="87"/>
      <c r="H392" s="133"/>
      <c r="I392" s="129"/>
      <c r="J392" s="75">
        <f t="shared" si="63"/>
        <v>0</v>
      </c>
      <c r="K392" s="184"/>
      <c r="L392" s="184">
        <v>27</v>
      </c>
      <c r="M392" s="183">
        <f t="shared" si="65"/>
        <v>27</v>
      </c>
      <c r="N392" s="77">
        <f t="shared" si="64"/>
        <v>0.81818181818181823</v>
      </c>
      <c r="O392" s="78"/>
      <c r="P392" s="79">
        <v>117</v>
      </c>
      <c r="Q392" s="80" t="s">
        <v>91</v>
      </c>
      <c r="R392" s="370"/>
      <c r="S392" s="367"/>
    </row>
    <row r="393" spans="1:19" s="13" customFormat="1" x14ac:dyDescent="0.3">
      <c r="A393" s="236">
        <f>COUNT(A347:A392)</f>
        <v>46</v>
      </c>
      <c r="B393" s="266"/>
      <c r="C393" s="238" t="s">
        <v>504</v>
      </c>
      <c r="D393" s="292">
        <f t="shared" ref="D393" si="66">SUM(D347:D392)</f>
        <v>3348</v>
      </c>
      <c r="E393" s="267">
        <f>SUM(E347:E392)</f>
        <v>3</v>
      </c>
      <c r="F393" s="267">
        <f>SUM(F347:F392)</f>
        <v>22</v>
      </c>
      <c r="G393" s="268">
        <f t="shared" ref="G393:M393" si="67">SUM(G347:G392)</f>
        <v>0</v>
      </c>
      <c r="H393" s="254">
        <f t="shared" si="67"/>
        <v>2</v>
      </c>
      <c r="I393" s="255">
        <f t="shared" si="67"/>
        <v>3</v>
      </c>
      <c r="J393" s="243">
        <f t="shared" si="67"/>
        <v>30</v>
      </c>
      <c r="K393" s="256">
        <f t="shared" si="67"/>
        <v>195</v>
      </c>
      <c r="L393" s="256">
        <f t="shared" si="67"/>
        <v>2530</v>
      </c>
      <c r="M393" s="265">
        <f t="shared" si="67"/>
        <v>2725</v>
      </c>
      <c r="N393" s="264">
        <f t="shared" si="64"/>
        <v>0.81391875746714459</v>
      </c>
      <c r="O393" s="258"/>
      <c r="P393" s="269"/>
      <c r="Q393" s="325"/>
      <c r="R393" s="370"/>
      <c r="S393" s="369"/>
    </row>
    <row r="394" spans="1:19" x14ac:dyDescent="0.3">
      <c r="A394" s="100"/>
      <c r="B394" s="187"/>
      <c r="C394" s="102"/>
      <c r="D394" s="103"/>
      <c r="E394" s="104"/>
      <c r="F394" s="104"/>
      <c r="G394" s="103"/>
      <c r="H394" s="103"/>
      <c r="I394" s="103"/>
      <c r="J394" s="104"/>
      <c r="K394" s="303"/>
      <c r="L394" s="303"/>
      <c r="M394" s="304"/>
      <c r="N394" s="105"/>
      <c r="O394" s="234"/>
      <c r="P394" s="107"/>
      <c r="Q394" s="108"/>
      <c r="R394" s="366"/>
      <c r="S394" s="369"/>
    </row>
    <row r="395" spans="1:19" x14ac:dyDescent="0.3">
      <c r="A395" s="139" t="s">
        <v>505</v>
      </c>
      <c r="B395" s="111"/>
      <c r="C395" s="110"/>
      <c r="D395" s="111"/>
      <c r="E395" s="110"/>
      <c r="F395" s="110"/>
      <c r="G395" s="111"/>
      <c r="H395" s="111"/>
      <c r="I395" s="111"/>
      <c r="J395" s="110"/>
      <c r="K395" s="111"/>
      <c r="L395" s="111"/>
      <c r="M395" s="110"/>
      <c r="N395" s="110"/>
      <c r="O395" s="110"/>
      <c r="P395" s="110"/>
      <c r="Q395" s="110"/>
      <c r="R395" s="366"/>
      <c r="S395" s="369"/>
    </row>
    <row r="396" spans="1:19" ht="54.75" customHeight="1" x14ac:dyDescent="0.3">
      <c r="A396" s="64"/>
      <c r="B396" s="186" t="s">
        <v>35</v>
      </c>
      <c r="C396" s="65" t="s">
        <v>36</v>
      </c>
      <c r="D396" s="67" t="s">
        <v>583</v>
      </c>
      <c r="E396" s="194" t="s">
        <v>578</v>
      </c>
      <c r="F396" s="194" t="s">
        <v>579</v>
      </c>
      <c r="G396" s="195" t="s">
        <v>580</v>
      </c>
      <c r="H396" s="196" t="s">
        <v>581</v>
      </c>
      <c r="I396" s="197" t="s">
        <v>582</v>
      </c>
      <c r="J396" s="66" t="s">
        <v>37</v>
      </c>
      <c r="K396" s="124" t="s">
        <v>38</v>
      </c>
      <c r="L396" s="124" t="s">
        <v>39</v>
      </c>
      <c r="M396" s="66" t="s">
        <v>40</v>
      </c>
      <c r="N396" s="68" t="s">
        <v>41</v>
      </c>
      <c r="O396" s="69" t="s">
        <v>42</v>
      </c>
      <c r="P396" s="70" t="s">
        <v>43</v>
      </c>
      <c r="Q396" s="321" t="s">
        <v>44</v>
      </c>
      <c r="R396" s="370"/>
      <c r="S396" s="369"/>
    </row>
    <row r="397" spans="1:19" s="13" customFormat="1" x14ac:dyDescent="0.3">
      <c r="A397" s="71">
        <v>10</v>
      </c>
      <c r="B397" s="130">
        <v>51</v>
      </c>
      <c r="C397" s="72" t="s">
        <v>539</v>
      </c>
      <c r="D397" s="291">
        <v>111</v>
      </c>
      <c r="E397" s="76"/>
      <c r="F397" s="76"/>
      <c r="G397" s="87"/>
      <c r="H397" s="131"/>
      <c r="I397" s="127"/>
      <c r="J397" s="75">
        <f t="shared" ref="J397:J438" si="68">SUM(E397:I397)</f>
        <v>0</v>
      </c>
      <c r="K397" s="184">
        <v>1</v>
      </c>
      <c r="L397" s="184">
        <v>94</v>
      </c>
      <c r="M397" s="183">
        <f t="shared" ref="M397:M438" si="69">SUM(K397:L397)</f>
        <v>95</v>
      </c>
      <c r="N397" s="77">
        <f t="shared" ref="N397:N439" si="70">SUM(M397/D397)</f>
        <v>0.85585585585585588</v>
      </c>
      <c r="O397" s="78"/>
      <c r="P397" s="79">
        <v>247</v>
      </c>
      <c r="Q397" s="80" t="s">
        <v>120</v>
      </c>
      <c r="R397" s="370"/>
      <c r="S397" s="367"/>
    </row>
    <row r="398" spans="1:19" s="88" customFormat="1" x14ac:dyDescent="0.3">
      <c r="A398" s="71">
        <v>10</v>
      </c>
      <c r="B398" s="130">
        <v>83</v>
      </c>
      <c r="C398" s="72" t="s">
        <v>526</v>
      </c>
      <c r="D398" s="291">
        <v>14</v>
      </c>
      <c r="E398" s="76"/>
      <c r="F398" s="76"/>
      <c r="G398" s="87"/>
      <c r="H398" s="131"/>
      <c r="I398" s="127"/>
      <c r="J398" s="75">
        <f t="shared" si="68"/>
        <v>0</v>
      </c>
      <c r="K398" s="184">
        <v>1</v>
      </c>
      <c r="L398" s="184">
        <v>6</v>
      </c>
      <c r="M398" s="183">
        <f t="shared" si="69"/>
        <v>7</v>
      </c>
      <c r="N398" s="97">
        <f t="shared" si="70"/>
        <v>0.5</v>
      </c>
      <c r="O398" s="78"/>
      <c r="P398" s="79">
        <v>87</v>
      </c>
      <c r="Q398" s="80" t="s">
        <v>122</v>
      </c>
      <c r="R398" s="370"/>
      <c r="S398" s="367"/>
    </row>
    <row r="399" spans="1:19" x14ac:dyDescent="0.3">
      <c r="A399" s="307">
        <v>10</v>
      </c>
      <c r="B399" s="315">
        <v>85</v>
      </c>
      <c r="C399" s="308" t="s">
        <v>535</v>
      </c>
      <c r="D399" s="309">
        <v>148</v>
      </c>
      <c r="E399" s="310"/>
      <c r="F399" s="310"/>
      <c r="G399" s="311"/>
      <c r="H399" s="310"/>
      <c r="I399" s="310">
        <v>10</v>
      </c>
      <c r="J399" s="310">
        <f t="shared" si="68"/>
        <v>10</v>
      </c>
      <c r="K399" s="312">
        <v>7</v>
      </c>
      <c r="L399" s="312">
        <v>128</v>
      </c>
      <c r="M399" s="310">
        <f t="shared" si="69"/>
        <v>135</v>
      </c>
      <c r="N399" s="313">
        <f t="shared" si="70"/>
        <v>0.91216216216216217</v>
      </c>
      <c r="O399" s="314"/>
      <c r="P399" s="311">
        <v>212</v>
      </c>
      <c r="Q399" s="323" t="s">
        <v>155</v>
      </c>
      <c r="R399" s="370"/>
      <c r="S399" s="367"/>
    </row>
    <row r="400" spans="1:19" s="158" customFormat="1" x14ac:dyDescent="0.3">
      <c r="A400" s="71">
        <v>10</v>
      </c>
      <c r="B400" s="130">
        <v>93</v>
      </c>
      <c r="C400" s="72" t="s">
        <v>542</v>
      </c>
      <c r="D400" s="291">
        <v>16</v>
      </c>
      <c r="E400" s="76"/>
      <c r="F400" s="76"/>
      <c r="G400" s="87"/>
      <c r="H400" s="131"/>
      <c r="I400" s="127"/>
      <c r="J400" s="75">
        <f t="shared" si="68"/>
        <v>0</v>
      </c>
      <c r="K400" s="184"/>
      <c r="L400" s="184">
        <v>11</v>
      </c>
      <c r="M400" s="183">
        <f t="shared" si="69"/>
        <v>11</v>
      </c>
      <c r="N400" s="97">
        <f t="shared" si="70"/>
        <v>0.6875</v>
      </c>
      <c r="O400" s="78"/>
      <c r="P400" s="79">
        <v>66</v>
      </c>
      <c r="Q400" s="80" t="s">
        <v>247</v>
      </c>
      <c r="R400" s="370"/>
      <c r="S400" s="367"/>
    </row>
    <row r="401" spans="1:19" x14ac:dyDescent="0.3">
      <c r="A401" s="71">
        <v>10</v>
      </c>
      <c r="B401" s="130">
        <v>102</v>
      </c>
      <c r="C401" s="72" t="s">
        <v>506</v>
      </c>
      <c r="D401" s="291">
        <v>196</v>
      </c>
      <c r="E401" s="76"/>
      <c r="F401" s="76"/>
      <c r="G401" s="87"/>
      <c r="H401" s="131"/>
      <c r="I401" s="127"/>
      <c r="J401" s="75">
        <f t="shared" si="68"/>
        <v>0</v>
      </c>
      <c r="K401" s="184">
        <v>6</v>
      </c>
      <c r="L401" s="184">
        <v>159</v>
      </c>
      <c r="M401" s="183">
        <f t="shared" si="69"/>
        <v>165</v>
      </c>
      <c r="N401" s="77">
        <f t="shared" si="70"/>
        <v>0.84183673469387754</v>
      </c>
      <c r="O401" s="78"/>
      <c r="P401" s="79">
        <v>376</v>
      </c>
      <c r="Q401" s="80" t="s">
        <v>107</v>
      </c>
      <c r="R401" s="370"/>
      <c r="S401" s="367"/>
    </row>
    <row r="402" spans="1:19" s="13" customFormat="1" x14ac:dyDescent="0.3">
      <c r="A402" s="71">
        <v>10</v>
      </c>
      <c r="B402" s="130">
        <v>118</v>
      </c>
      <c r="C402" s="72" t="s">
        <v>549</v>
      </c>
      <c r="D402" s="291">
        <v>235</v>
      </c>
      <c r="E402" s="76"/>
      <c r="F402" s="76"/>
      <c r="G402" s="87"/>
      <c r="H402" s="131"/>
      <c r="I402" s="127"/>
      <c r="J402" s="75">
        <f t="shared" si="68"/>
        <v>0</v>
      </c>
      <c r="K402" s="184">
        <v>20</v>
      </c>
      <c r="L402" s="184">
        <v>157</v>
      </c>
      <c r="M402" s="183">
        <f t="shared" si="69"/>
        <v>177</v>
      </c>
      <c r="N402" s="77">
        <f t="shared" si="70"/>
        <v>0.7531914893617021</v>
      </c>
      <c r="O402" s="78"/>
      <c r="P402" s="79">
        <v>259</v>
      </c>
      <c r="Q402" s="80" t="s">
        <v>81</v>
      </c>
      <c r="R402" s="370"/>
      <c r="S402" s="367"/>
    </row>
    <row r="403" spans="1:19" x14ac:dyDescent="0.3">
      <c r="A403" s="71">
        <v>10</v>
      </c>
      <c r="B403" s="130">
        <v>131</v>
      </c>
      <c r="C403" s="72" t="s">
        <v>528</v>
      </c>
      <c r="D403" s="291">
        <v>93</v>
      </c>
      <c r="E403" s="76"/>
      <c r="F403" s="76"/>
      <c r="G403" s="87"/>
      <c r="H403" s="131"/>
      <c r="I403" s="127"/>
      <c r="J403" s="75">
        <f t="shared" si="68"/>
        <v>0</v>
      </c>
      <c r="K403" s="184">
        <v>4</v>
      </c>
      <c r="L403" s="184">
        <v>65</v>
      </c>
      <c r="M403" s="183">
        <f t="shared" si="69"/>
        <v>69</v>
      </c>
      <c r="N403" s="97">
        <f t="shared" si="70"/>
        <v>0.74193548387096775</v>
      </c>
      <c r="O403" s="78"/>
      <c r="P403" s="79">
        <v>115</v>
      </c>
      <c r="Q403" s="80" t="s">
        <v>258</v>
      </c>
      <c r="R403" s="370"/>
      <c r="S403" s="367"/>
    </row>
    <row r="404" spans="1:19" s="4" customFormat="1" x14ac:dyDescent="0.3">
      <c r="A404" s="307">
        <v>10</v>
      </c>
      <c r="B404" s="315">
        <v>139</v>
      </c>
      <c r="C404" s="308" t="s">
        <v>523</v>
      </c>
      <c r="D404" s="309">
        <v>28</v>
      </c>
      <c r="E404" s="310"/>
      <c r="F404" s="310"/>
      <c r="G404" s="311"/>
      <c r="H404" s="310"/>
      <c r="I404" s="310"/>
      <c r="J404" s="310">
        <f t="shared" si="68"/>
        <v>0</v>
      </c>
      <c r="K404" s="312">
        <v>5</v>
      </c>
      <c r="L404" s="312">
        <v>21</v>
      </c>
      <c r="M404" s="310">
        <f t="shared" si="69"/>
        <v>26</v>
      </c>
      <c r="N404" s="313">
        <f t="shared" si="70"/>
        <v>0.9285714285714286</v>
      </c>
      <c r="O404" s="314"/>
      <c r="P404" s="311">
        <v>52</v>
      </c>
      <c r="Q404" s="323" t="s">
        <v>107</v>
      </c>
      <c r="R404" s="370"/>
      <c r="S404" s="367"/>
    </row>
    <row r="405" spans="1:19" s="13" customFormat="1" x14ac:dyDescent="0.3">
      <c r="A405" s="71">
        <v>10</v>
      </c>
      <c r="B405" s="130">
        <v>145</v>
      </c>
      <c r="C405" s="72" t="s">
        <v>525</v>
      </c>
      <c r="D405" s="291">
        <v>54</v>
      </c>
      <c r="E405" s="76"/>
      <c r="F405" s="76"/>
      <c r="G405" s="87"/>
      <c r="H405" s="131"/>
      <c r="I405" s="127"/>
      <c r="J405" s="75">
        <f t="shared" si="68"/>
        <v>0</v>
      </c>
      <c r="K405" s="184">
        <v>6</v>
      </c>
      <c r="L405" s="184">
        <v>34</v>
      </c>
      <c r="M405" s="183">
        <f t="shared" si="69"/>
        <v>40</v>
      </c>
      <c r="N405" s="77">
        <f t="shared" si="70"/>
        <v>0.7407407407407407</v>
      </c>
      <c r="O405" s="78"/>
      <c r="P405" s="79">
        <v>81</v>
      </c>
      <c r="Q405" s="80" t="s">
        <v>74</v>
      </c>
      <c r="R405" s="370"/>
      <c r="S405" s="367"/>
    </row>
    <row r="406" spans="1:19" s="4" customFormat="1" x14ac:dyDescent="0.3">
      <c r="A406" s="83">
        <v>10</v>
      </c>
      <c r="B406" s="130">
        <v>151</v>
      </c>
      <c r="C406" s="85" t="s">
        <v>543</v>
      </c>
      <c r="D406" s="291">
        <v>23</v>
      </c>
      <c r="E406" s="76"/>
      <c r="F406" s="76"/>
      <c r="G406" s="87"/>
      <c r="H406" s="131"/>
      <c r="I406" s="127"/>
      <c r="J406" s="75">
        <f t="shared" si="68"/>
        <v>0</v>
      </c>
      <c r="K406" s="184"/>
      <c r="L406" s="184">
        <v>20</v>
      </c>
      <c r="M406" s="183">
        <f t="shared" si="69"/>
        <v>20</v>
      </c>
      <c r="N406" s="97">
        <f t="shared" si="70"/>
        <v>0.86956521739130432</v>
      </c>
      <c r="O406" s="86"/>
      <c r="P406" s="87">
        <v>66</v>
      </c>
      <c r="Q406" s="322" t="s">
        <v>162</v>
      </c>
      <c r="R406" s="370"/>
      <c r="S406" s="367"/>
    </row>
    <row r="407" spans="1:19" x14ac:dyDescent="0.3">
      <c r="A407" s="307">
        <v>10</v>
      </c>
      <c r="B407" s="315">
        <v>163</v>
      </c>
      <c r="C407" s="308" t="s">
        <v>550</v>
      </c>
      <c r="D407" s="309">
        <v>23</v>
      </c>
      <c r="E407" s="310"/>
      <c r="F407" s="310"/>
      <c r="G407" s="311"/>
      <c r="H407" s="310"/>
      <c r="I407" s="310"/>
      <c r="J407" s="310">
        <f t="shared" si="68"/>
        <v>0</v>
      </c>
      <c r="K407" s="312"/>
      <c r="L407" s="312">
        <v>21</v>
      </c>
      <c r="M407" s="310">
        <f t="shared" si="69"/>
        <v>21</v>
      </c>
      <c r="N407" s="313">
        <f t="shared" si="70"/>
        <v>0.91304347826086951</v>
      </c>
      <c r="O407" s="314"/>
      <c r="P407" s="311">
        <v>48</v>
      </c>
      <c r="Q407" s="323" t="s">
        <v>551</v>
      </c>
      <c r="R407" s="370"/>
      <c r="S407" s="367"/>
    </row>
    <row r="408" spans="1:19" x14ac:dyDescent="0.3">
      <c r="A408" s="71">
        <v>10</v>
      </c>
      <c r="B408" s="130">
        <v>172</v>
      </c>
      <c r="C408" s="72" t="s">
        <v>538</v>
      </c>
      <c r="D408" s="291">
        <v>248</v>
      </c>
      <c r="E408" s="76"/>
      <c r="F408" s="76"/>
      <c r="G408" s="87"/>
      <c r="H408" s="131"/>
      <c r="I408" s="127"/>
      <c r="J408" s="75">
        <f t="shared" si="68"/>
        <v>0</v>
      </c>
      <c r="K408" s="184">
        <v>6</v>
      </c>
      <c r="L408" s="184">
        <v>215</v>
      </c>
      <c r="M408" s="183">
        <f t="shared" si="69"/>
        <v>221</v>
      </c>
      <c r="N408" s="77">
        <f t="shared" si="70"/>
        <v>0.8911290322580645</v>
      </c>
      <c r="O408" s="78"/>
      <c r="P408" s="79">
        <v>371</v>
      </c>
      <c r="Q408" s="80" t="s">
        <v>190</v>
      </c>
      <c r="R408" s="370"/>
      <c r="S408" s="367"/>
    </row>
    <row r="409" spans="1:19" s="13" customFormat="1" x14ac:dyDescent="0.3">
      <c r="A409" s="71">
        <v>10</v>
      </c>
      <c r="B409" s="130">
        <v>178</v>
      </c>
      <c r="C409" s="72" t="s">
        <v>530</v>
      </c>
      <c r="D409" s="291">
        <v>109</v>
      </c>
      <c r="E409" s="76"/>
      <c r="F409" s="76"/>
      <c r="G409" s="87"/>
      <c r="H409" s="131"/>
      <c r="I409" s="127"/>
      <c r="J409" s="75">
        <f t="shared" si="68"/>
        <v>0</v>
      </c>
      <c r="K409" s="184"/>
      <c r="L409" s="184">
        <v>96</v>
      </c>
      <c r="M409" s="183">
        <f t="shared" si="69"/>
        <v>96</v>
      </c>
      <c r="N409" s="77">
        <f t="shared" si="70"/>
        <v>0.88073394495412849</v>
      </c>
      <c r="O409" s="78"/>
      <c r="P409" s="79">
        <v>240</v>
      </c>
      <c r="Q409" s="80" t="s">
        <v>107</v>
      </c>
      <c r="R409" s="370"/>
      <c r="S409" s="367"/>
    </row>
    <row r="410" spans="1:19" x14ac:dyDescent="0.3">
      <c r="A410" s="71">
        <v>10</v>
      </c>
      <c r="B410" s="130">
        <v>201</v>
      </c>
      <c r="C410" s="72" t="s">
        <v>532</v>
      </c>
      <c r="D410" s="291">
        <v>68</v>
      </c>
      <c r="E410" s="76"/>
      <c r="F410" s="76"/>
      <c r="G410" s="87"/>
      <c r="H410" s="131"/>
      <c r="I410" s="127"/>
      <c r="J410" s="75">
        <f t="shared" si="68"/>
        <v>0</v>
      </c>
      <c r="K410" s="184">
        <v>3</v>
      </c>
      <c r="L410" s="184">
        <v>54</v>
      </c>
      <c r="M410" s="183">
        <f t="shared" si="69"/>
        <v>57</v>
      </c>
      <c r="N410" s="77">
        <f t="shared" si="70"/>
        <v>0.83823529411764708</v>
      </c>
      <c r="O410" s="78"/>
      <c r="P410" s="79">
        <v>337</v>
      </c>
      <c r="Q410" s="80" t="s">
        <v>269</v>
      </c>
      <c r="R410" s="370"/>
      <c r="S410" s="367"/>
    </row>
    <row r="411" spans="1:19" x14ac:dyDescent="0.3">
      <c r="A411" s="71">
        <v>10</v>
      </c>
      <c r="B411" s="130">
        <v>209</v>
      </c>
      <c r="C411" s="72" t="s">
        <v>516</v>
      </c>
      <c r="D411" s="291">
        <v>64</v>
      </c>
      <c r="E411" s="76"/>
      <c r="F411" s="76"/>
      <c r="G411" s="87"/>
      <c r="H411" s="131"/>
      <c r="I411" s="127"/>
      <c r="J411" s="75">
        <f t="shared" si="68"/>
        <v>0</v>
      </c>
      <c r="K411" s="184">
        <v>4</v>
      </c>
      <c r="L411" s="184">
        <v>50</v>
      </c>
      <c r="M411" s="183">
        <f t="shared" si="69"/>
        <v>54</v>
      </c>
      <c r="N411" s="77">
        <f t="shared" si="70"/>
        <v>0.84375</v>
      </c>
      <c r="O411" s="78"/>
      <c r="P411" s="79">
        <v>146</v>
      </c>
      <c r="Q411" s="80" t="s">
        <v>162</v>
      </c>
      <c r="R411" s="370"/>
      <c r="S411" s="367"/>
    </row>
    <row r="412" spans="1:19" x14ac:dyDescent="0.3">
      <c r="A412" s="71">
        <v>10</v>
      </c>
      <c r="B412" s="130">
        <v>216</v>
      </c>
      <c r="C412" s="72" t="s">
        <v>540</v>
      </c>
      <c r="D412" s="291">
        <v>148</v>
      </c>
      <c r="E412" s="76"/>
      <c r="F412" s="76"/>
      <c r="G412" s="87"/>
      <c r="H412" s="131"/>
      <c r="I412" s="127"/>
      <c r="J412" s="75">
        <f t="shared" si="68"/>
        <v>0</v>
      </c>
      <c r="K412" s="184">
        <v>1</v>
      </c>
      <c r="L412" s="184">
        <v>96</v>
      </c>
      <c r="M412" s="183">
        <f t="shared" si="69"/>
        <v>97</v>
      </c>
      <c r="N412" s="77">
        <f t="shared" si="70"/>
        <v>0.65540540540540537</v>
      </c>
      <c r="O412" s="78"/>
      <c r="P412" s="79">
        <v>392</v>
      </c>
      <c r="Q412" s="80" t="s">
        <v>72</v>
      </c>
      <c r="R412" s="370"/>
      <c r="S412" s="367"/>
    </row>
    <row r="413" spans="1:19" s="13" customFormat="1" x14ac:dyDescent="0.3">
      <c r="A413" s="295">
        <v>10</v>
      </c>
      <c r="B413" s="296">
        <v>259</v>
      </c>
      <c r="C413" s="297" t="s">
        <v>520</v>
      </c>
      <c r="D413" s="298">
        <v>106</v>
      </c>
      <c r="E413" s="143"/>
      <c r="F413" s="143"/>
      <c r="G413" s="299"/>
      <c r="H413" s="143"/>
      <c r="I413" s="143"/>
      <c r="J413" s="143">
        <f t="shared" si="68"/>
        <v>0</v>
      </c>
      <c r="K413" s="300">
        <v>7</v>
      </c>
      <c r="L413" s="300">
        <v>103</v>
      </c>
      <c r="M413" s="143">
        <f t="shared" si="69"/>
        <v>110</v>
      </c>
      <c r="N413" s="301">
        <f t="shared" si="70"/>
        <v>1.0377358490566038</v>
      </c>
      <c r="O413" s="302">
        <v>45320</v>
      </c>
      <c r="P413" s="299">
        <v>163</v>
      </c>
      <c r="Q413" s="324" t="s">
        <v>116</v>
      </c>
      <c r="R413" s="370"/>
      <c r="S413" s="367"/>
    </row>
    <row r="414" spans="1:19" x14ac:dyDescent="0.3">
      <c r="A414" s="307">
        <v>10</v>
      </c>
      <c r="B414" s="315">
        <v>260</v>
      </c>
      <c r="C414" s="308" t="s">
        <v>531</v>
      </c>
      <c r="D414" s="309">
        <v>196</v>
      </c>
      <c r="E414" s="310"/>
      <c r="F414" s="310"/>
      <c r="G414" s="311"/>
      <c r="H414" s="310"/>
      <c r="I414" s="310"/>
      <c r="J414" s="310">
        <f t="shared" si="68"/>
        <v>0</v>
      </c>
      <c r="K414" s="312">
        <v>12</v>
      </c>
      <c r="L414" s="312">
        <v>171</v>
      </c>
      <c r="M414" s="310">
        <f t="shared" si="69"/>
        <v>183</v>
      </c>
      <c r="N414" s="313">
        <f t="shared" si="70"/>
        <v>0.93367346938775508</v>
      </c>
      <c r="O414" s="314"/>
      <c r="P414" s="311">
        <v>348</v>
      </c>
      <c r="Q414" s="323" t="s">
        <v>67</v>
      </c>
      <c r="R414" s="370"/>
      <c r="S414" s="367"/>
    </row>
    <row r="415" spans="1:19" x14ac:dyDescent="0.3">
      <c r="A415" s="71">
        <v>10</v>
      </c>
      <c r="B415" s="130">
        <v>270</v>
      </c>
      <c r="C415" s="72" t="s">
        <v>512</v>
      </c>
      <c r="D415" s="291">
        <v>98</v>
      </c>
      <c r="E415" s="76"/>
      <c r="F415" s="76"/>
      <c r="G415" s="87"/>
      <c r="H415" s="131"/>
      <c r="I415" s="127"/>
      <c r="J415" s="75">
        <f t="shared" si="68"/>
        <v>0</v>
      </c>
      <c r="K415" s="184">
        <v>4</v>
      </c>
      <c r="L415" s="184">
        <v>60</v>
      </c>
      <c r="M415" s="183">
        <f t="shared" si="69"/>
        <v>64</v>
      </c>
      <c r="N415" s="77">
        <f t="shared" si="70"/>
        <v>0.65306122448979587</v>
      </c>
      <c r="O415" s="78"/>
      <c r="P415" s="79">
        <v>304</v>
      </c>
      <c r="Q415" s="80" t="s">
        <v>474</v>
      </c>
      <c r="R415" s="370"/>
      <c r="S415" s="367"/>
    </row>
    <row r="416" spans="1:19" x14ac:dyDescent="0.3">
      <c r="A416" s="307">
        <v>10</v>
      </c>
      <c r="B416" s="315">
        <v>282</v>
      </c>
      <c r="C416" s="308" t="s">
        <v>545</v>
      </c>
      <c r="D416" s="309">
        <v>67</v>
      </c>
      <c r="E416" s="310"/>
      <c r="F416" s="310"/>
      <c r="G416" s="311"/>
      <c r="H416" s="310"/>
      <c r="I416" s="310"/>
      <c r="J416" s="310">
        <f t="shared" si="68"/>
        <v>0</v>
      </c>
      <c r="K416" s="312"/>
      <c r="L416" s="312">
        <v>62</v>
      </c>
      <c r="M416" s="310">
        <f t="shared" si="69"/>
        <v>62</v>
      </c>
      <c r="N416" s="313">
        <f t="shared" si="70"/>
        <v>0.92537313432835822</v>
      </c>
      <c r="O416" s="314"/>
      <c r="P416" s="311">
        <v>228</v>
      </c>
      <c r="Q416" s="323" t="s">
        <v>72</v>
      </c>
      <c r="R416" s="370"/>
      <c r="S416" s="367"/>
    </row>
    <row r="417" spans="1:19" x14ac:dyDescent="0.3">
      <c r="A417" s="71">
        <v>10</v>
      </c>
      <c r="B417" s="130">
        <v>290</v>
      </c>
      <c r="C417" s="72" t="s">
        <v>513</v>
      </c>
      <c r="D417" s="291">
        <v>92</v>
      </c>
      <c r="E417" s="76"/>
      <c r="F417" s="76"/>
      <c r="G417" s="87"/>
      <c r="H417" s="131"/>
      <c r="I417" s="127"/>
      <c r="J417" s="75">
        <f t="shared" si="68"/>
        <v>0</v>
      </c>
      <c r="K417" s="184">
        <v>4</v>
      </c>
      <c r="L417" s="184">
        <v>57</v>
      </c>
      <c r="M417" s="183">
        <f t="shared" si="69"/>
        <v>61</v>
      </c>
      <c r="N417" s="77">
        <f t="shared" si="70"/>
        <v>0.66304347826086951</v>
      </c>
      <c r="O417" s="78"/>
      <c r="P417" s="79">
        <v>348</v>
      </c>
      <c r="Q417" s="80" t="s">
        <v>190</v>
      </c>
      <c r="R417" s="370"/>
      <c r="S417" s="367"/>
    </row>
    <row r="418" spans="1:19" x14ac:dyDescent="0.3">
      <c r="A418" s="71">
        <v>10</v>
      </c>
      <c r="B418" s="130">
        <v>303</v>
      </c>
      <c r="C418" s="72" t="s">
        <v>521</v>
      </c>
      <c r="D418" s="291">
        <v>187</v>
      </c>
      <c r="E418" s="76"/>
      <c r="F418" s="76"/>
      <c r="G418" s="87"/>
      <c r="H418" s="131"/>
      <c r="I418" s="127"/>
      <c r="J418" s="75">
        <f t="shared" si="68"/>
        <v>0</v>
      </c>
      <c r="K418" s="184">
        <v>4</v>
      </c>
      <c r="L418" s="184">
        <v>126</v>
      </c>
      <c r="M418" s="183">
        <f t="shared" si="69"/>
        <v>130</v>
      </c>
      <c r="N418" s="77">
        <f t="shared" si="70"/>
        <v>0.69518716577540107</v>
      </c>
      <c r="O418" s="78"/>
      <c r="P418" s="79">
        <v>277</v>
      </c>
      <c r="Q418" s="80" t="s">
        <v>74</v>
      </c>
      <c r="R418" s="370"/>
      <c r="S418" s="367"/>
    </row>
    <row r="419" spans="1:19" s="13" customFormat="1" x14ac:dyDescent="0.3">
      <c r="A419" s="307">
        <v>10</v>
      </c>
      <c r="B419" s="315">
        <v>305</v>
      </c>
      <c r="C419" s="308" t="s">
        <v>548</v>
      </c>
      <c r="D419" s="309">
        <v>52</v>
      </c>
      <c r="E419" s="310"/>
      <c r="F419" s="310"/>
      <c r="G419" s="311"/>
      <c r="H419" s="310"/>
      <c r="I419" s="310"/>
      <c r="J419" s="310">
        <f t="shared" si="68"/>
        <v>0</v>
      </c>
      <c r="K419" s="312"/>
      <c r="L419" s="312">
        <v>49</v>
      </c>
      <c r="M419" s="310">
        <f t="shared" si="69"/>
        <v>49</v>
      </c>
      <c r="N419" s="313">
        <f t="shared" si="70"/>
        <v>0.94230769230769229</v>
      </c>
      <c r="O419" s="314"/>
      <c r="P419" s="311">
        <v>70</v>
      </c>
      <c r="Q419" s="323" t="s">
        <v>61</v>
      </c>
      <c r="R419" s="370"/>
      <c r="S419" s="367"/>
    </row>
    <row r="420" spans="1:19" s="88" customFormat="1" x14ac:dyDescent="0.3">
      <c r="A420" s="71">
        <v>10</v>
      </c>
      <c r="B420" s="130">
        <v>312</v>
      </c>
      <c r="C420" s="72" t="s">
        <v>547</v>
      </c>
      <c r="D420" s="291">
        <v>9</v>
      </c>
      <c r="E420" s="76"/>
      <c r="F420" s="76"/>
      <c r="G420" s="87"/>
      <c r="H420" s="131"/>
      <c r="I420" s="127"/>
      <c r="J420" s="75">
        <f t="shared" si="68"/>
        <v>0</v>
      </c>
      <c r="K420" s="184"/>
      <c r="L420" s="184">
        <v>5</v>
      </c>
      <c r="M420" s="183">
        <f t="shared" si="69"/>
        <v>5</v>
      </c>
      <c r="N420" s="77">
        <f t="shared" si="70"/>
        <v>0.55555555555555558</v>
      </c>
      <c r="O420" s="78"/>
      <c r="P420" s="79">
        <v>42</v>
      </c>
      <c r="Q420" s="80" t="s">
        <v>308</v>
      </c>
      <c r="R420" s="371"/>
      <c r="S420" s="367"/>
    </row>
    <row r="421" spans="1:19" s="13" customFormat="1" x14ac:dyDescent="0.3">
      <c r="A421" s="71">
        <v>10</v>
      </c>
      <c r="B421" s="130">
        <v>320</v>
      </c>
      <c r="C421" s="72" t="s">
        <v>524</v>
      </c>
      <c r="D421" s="291">
        <v>160</v>
      </c>
      <c r="E421" s="76"/>
      <c r="F421" s="76"/>
      <c r="G421" s="87"/>
      <c r="H421" s="131"/>
      <c r="I421" s="127"/>
      <c r="J421" s="75">
        <f t="shared" si="68"/>
        <v>0</v>
      </c>
      <c r="K421" s="184">
        <v>14</v>
      </c>
      <c r="L421" s="184">
        <v>122</v>
      </c>
      <c r="M421" s="183">
        <f t="shared" si="69"/>
        <v>136</v>
      </c>
      <c r="N421" s="77">
        <f t="shared" si="70"/>
        <v>0.85</v>
      </c>
      <c r="O421" s="78"/>
      <c r="P421" s="79">
        <v>269</v>
      </c>
      <c r="Q421" s="80" t="s">
        <v>47</v>
      </c>
      <c r="R421" s="371"/>
      <c r="S421" s="367"/>
    </row>
    <row r="422" spans="1:19" x14ac:dyDescent="0.3">
      <c r="A422" s="307">
        <v>10</v>
      </c>
      <c r="B422" s="315">
        <v>323</v>
      </c>
      <c r="C422" s="308" t="s">
        <v>515</v>
      </c>
      <c r="D422" s="309">
        <v>61</v>
      </c>
      <c r="E422" s="310"/>
      <c r="F422" s="310"/>
      <c r="G422" s="311"/>
      <c r="H422" s="310"/>
      <c r="I422" s="310"/>
      <c r="J422" s="310">
        <f t="shared" si="68"/>
        <v>0</v>
      </c>
      <c r="K422" s="312"/>
      <c r="L422" s="312">
        <v>55</v>
      </c>
      <c r="M422" s="310">
        <f t="shared" si="69"/>
        <v>55</v>
      </c>
      <c r="N422" s="313">
        <f t="shared" si="70"/>
        <v>0.90163934426229508</v>
      </c>
      <c r="O422" s="314"/>
      <c r="P422" s="311">
        <v>154</v>
      </c>
      <c r="Q422" s="323" t="s">
        <v>109</v>
      </c>
      <c r="R422" s="371"/>
      <c r="S422" s="367"/>
    </row>
    <row r="423" spans="1:19" x14ac:dyDescent="0.3">
      <c r="A423" s="71">
        <v>10</v>
      </c>
      <c r="B423" s="130">
        <v>334</v>
      </c>
      <c r="C423" s="72" t="s">
        <v>517</v>
      </c>
      <c r="D423" s="291">
        <v>145</v>
      </c>
      <c r="E423" s="76"/>
      <c r="F423" s="76"/>
      <c r="G423" s="87"/>
      <c r="H423" s="131"/>
      <c r="I423" s="127"/>
      <c r="J423" s="75">
        <f t="shared" si="68"/>
        <v>0</v>
      </c>
      <c r="K423" s="184">
        <v>4</v>
      </c>
      <c r="L423" s="184">
        <v>94</v>
      </c>
      <c r="M423" s="183">
        <f t="shared" si="69"/>
        <v>98</v>
      </c>
      <c r="N423" s="77">
        <f t="shared" si="70"/>
        <v>0.67586206896551726</v>
      </c>
      <c r="O423" s="78"/>
      <c r="P423" s="79">
        <v>545</v>
      </c>
      <c r="Q423" s="80" t="s">
        <v>190</v>
      </c>
      <c r="R423" s="126"/>
      <c r="S423" s="367"/>
    </row>
    <row r="424" spans="1:19" x14ac:dyDescent="0.3">
      <c r="A424" s="71">
        <v>10</v>
      </c>
      <c r="B424" s="130">
        <v>347</v>
      </c>
      <c r="C424" s="72" t="s">
        <v>507</v>
      </c>
      <c r="D424" s="291">
        <v>20</v>
      </c>
      <c r="E424" s="76"/>
      <c r="F424" s="76"/>
      <c r="G424" s="87"/>
      <c r="H424" s="131"/>
      <c r="I424" s="127"/>
      <c r="J424" s="75">
        <f t="shared" si="68"/>
        <v>0</v>
      </c>
      <c r="K424" s="184"/>
      <c r="L424" s="184">
        <v>15</v>
      </c>
      <c r="M424" s="183">
        <f t="shared" si="69"/>
        <v>15</v>
      </c>
      <c r="N424" s="77">
        <f t="shared" si="70"/>
        <v>0.75</v>
      </c>
      <c r="O424" s="78"/>
      <c r="P424" s="79">
        <v>57</v>
      </c>
      <c r="Q424" s="80" t="s">
        <v>49</v>
      </c>
      <c r="R424" s="126"/>
      <c r="S424" s="367"/>
    </row>
    <row r="425" spans="1:19" x14ac:dyDescent="0.3">
      <c r="A425" s="71">
        <v>10</v>
      </c>
      <c r="B425" s="130">
        <v>377</v>
      </c>
      <c r="C425" s="72" t="s">
        <v>518</v>
      </c>
      <c r="D425" s="291">
        <v>131</v>
      </c>
      <c r="E425" s="76"/>
      <c r="F425" s="76"/>
      <c r="G425" s="87"/>
      <c r="H425" s="131"/>
      <c r="I425" s="127"/>
      <c r="J425" s="75">
        <f t="shared" si="68"/>
        <v>0</v>
      </c>
      <c r="K425" s="184">
        <v>4</v>
      </c>
      <c r="L425" s="184">
        <v>75</v>
      </c>
      <c r="M425" s="183">
        <f t="shared" si="69"/>
        <v>79</v>
      </c>
      <c r="N425" s="77">
        <f t="shared" si="70"/>
        <v>0.60305343511450382</v>
      </c>
      <c r="O425" s="78"/>
      <c r="P425" s="79">
        <v>252</v>
      </c>
      <c r="Q425" s="80" t="s">
        <v>258</v>
      </c>
      <c r="R425" s="126"/>
      <c r="S425" s="367"/>
    </row>
    <row r="426" spans="1:19" x14ac:dyDescent="0.3">
      <c r="A426" s="83">
        <v>10</v>
      </c>
      <c r="B426" s="130">
        <v>395</v>
      </c>
      <c r="C426" s="72" t="s">
        <v>537</v>
      </c>
      <c r="D426" s="291">
        <v>66</v>
      </c>
      <c r="E426" s="76"/>
      <c r="F426" s="76"/>
      <c r="G426" s="87"/>
      <c r="H426" s="131"/>
      <c r="I426" s="127"/>
      <c r="J426" s="75">
        <f t="shared" si="68"/>
        <v>0</v>
      </c>
      <c r="K426" s="184">
        <v>1</v>
      </c>
      <c r="L426" s="184">
        <v>52</v>
      </c>
      <c r="M426" s="183">
        <f t="shared" si="69"/>
        <v>53</v>
      </c>
      <c r="N426" s="77">
        <f t="shared" si="70"/>
        <v>0.80303030303030298</v>
      </c>
      <c r="O426" s="78"/>
      <c r="P426" s="79">
        <v>110</v>
      </c>
      <c r="Q426" s="80" t="s">
        <v>429</v>
      </c>
      <c r="R426" s="126"/>
      <c r="S426" s="367"/>
    </row>
    <row r="427" spans="1:19" s="13" customFormat="1" x14ac:dyDescent="0.3">
      <c r="A427" s="307">
        <v>10</v>
      </c>
      <c r="B427" s="315">
        <v>398</v>
      </c>
      <c r="C427" s="308" t="s">
        <v>533</v>
      </c>
      <c r="D427" s="309">
        <v>119</v>
      </c>
      <c r="E427" s="310"/>
      <c r="F427" s="310"/>
      <c r="G427" s="311"/>
      <c r="H427" s="310"/>
      <c r="I427" s="310"/>
      <c r="J427" s="310">
        <f t="shared" si="68"/>
        <v>0</v>
      </c>
      <c r="K427" s="312">
        <v>9</v>
      </c>
      <c r="L427" s="312">
        <v>100</v>
      </c>
      <c r="M427" s="310">
        <f t="shared" si="69"/>
        <v>109</v>
      </c>
      <c r="N427" s="313">
        <f t="shared" si="70"/>
        <v>0.91596638655462181</v>
      </c>
      <c r="O427" s="314"/>
      <c r="P427" s="311">
        <v>225</v>
      </c>
      <c r="Q427" s="323" t="s">
        <v>142</v>
      </c>
      <c r="R427" s="126"/>
      <c r="S427" s="367"/>
    </row>
    <row r="428" spans="1:19" x14ac:dyDescent="0.3">
      <c r="A428" s="350">
        <v>10</v>
      </c>
      <c r="B428" s="351">
        <v>513</v>
      </c>
      <c r="C428" s="352" t="s">
        <v>534</v>
      </c>
      <c r="D428" s="353">
        <v>22</v>
      </c>
      <c r="E428" s="354"/>
      <c r="F428" s="354"/>
      <c r="G428" s="355"/>
      <c r="H428" s="354"/>
      <c r="I428" s="354"/>
      <c r="J428" s="354">
        <f t="shared" si="68"/>
        <v>0</v>
      </c>
      <c r="K428" s="356"/>
      <c r="L428" s="356"/>
      <c r="M428" s="354">
        <f t="shared" si="69"/>
        <v>0</v>
      </c>
      <c r="N428" s="357">
        <f t="shared" si="70"/>
        <v>0</v>
      </c>
      <c r="O428" s="358"/>
      <c r="P428" s="355">
        <v>248</v>
      </c>
      <c r="Q428" s="359" t="s">
        <v>91</v>
      </c>
      <c r="R428" s="126"/>
      <c r="S428" s="367"/>
    </row>
    <row r="429" spans="1:19" s="13" customFormat="1" x14ac:dyDescent="0.3">
      <c r="A429" s="307">
        <v>10</v>
      </c>
      <c r="B429" s="315">
        <v>514</v>
      </c>
      <c r="C429" s="308" t="s">
        <v>529</v>
      </c>
      <c r="D429" s="309">
        <v>58</v>
      </c>
      <c r="E429" s="310"/>
      <c r="F429" s="310"/>
      <c r="G429" s="311"/>
      <c r="H429" s="310"/>
      <c r="I429" s="310"/>
      <c r="J429" s="310">
        <f t="shared" si="68"/>
        <v>0</v>
      </c>
      <c r="K429" s="312">
        <v>5</v>
      </c>
      <c r="L429" s="312">
        <v>50</v>
      </c>
      <c r="M429" s="310">
        <f t="shared" si="69"/>
        <v>55</v>
      </c>
      <c r="N429" s="313">
        <f t="shared" si="70"/>
        <v>0.94827586206896552</v>
      </c>
      <c r="O429" s="314"/>
      <c r="P429" s="311">
        <v>104</v>
      </c>
      <c r="Q429" s="323" t="s">
        <v>190</v>
      </c>
      <c r="R429" s="126"/>
      <c r="S429" s="367"/>
    </row>
    <row r="430" spans="1:19" x14ac:dyDescent="0.3">
      <c r="A430" s="71">
        <v>10</v>
      </c>
      <c r="B430" s="130">
        <v>523</v>
      </c>
      <c r="C430" s="72" t="s">
        <v>522</v>
      </c>
      <c r="D430" s="291">
        <v>78</v>
      </c>
      <c r="E430" s="76"/>
      <c r="F430" s="76">
        <v>3</v>
      </c>
      <c r="G430" s="87"/>
      <c r="H430" s="131"/>
      <c r="I430" s="127"/>
      <c r="J430" s="75">
        <f t="shared" si="68"/>
        <v>3</v>
      </c>
      <c r="K430" s="184"/>
      <c r="L430" s="184">
        <v>57</v>
      </c>
      <c r="M430" s="183">
        <f t="shared" si="69"/>
        <v>57</v>
      </c>
      <c r="N430" s="77">
        <f t="shared" si="70"/>
        <v>0.73076923076923073</v>
      </c>
      <c r="O430" s="78"/>
      <c r="P430" s="79">
        <v>275</v>
      </c>
      <c r="Q430" s="80" t="s">
        <v>109</v>
      </c>
      <c r="R430" s="126"/>
      <c r="S430" s="367"/>
    </row>
    <row r="431" spans="1:19" x14ac:dyDescent="0.3">
      <c r="A431" s="71">
        <v>10</v>
      </c>
      <c r="B431" s="130">
        <v>550</v>
      </c>
      <c r="C431" s="72" t="s">
        <v>508</v>
      </c>
      <c r="D431" s="291">
        <v>119</v>
      </c>
      <c r="E431" s="76"/>
      <c r="F431" s="76"/>
      <c r="G431" s="87"/>
      <c r="H431" s="131"/>
      <c r="I431" s="127"/>
      <c r="J431" s="75">
        <f t="shared" si="68"/>
        <v>0</v>
      </c>
      <c r="K431" s="184">
        <v>7</v>
      </c>
      <c r="L431" s="184">
        <v>89</v>
      </c>
      <c r="M431" s="183">
        <f t="shared" si="69"/>
        <v>96</v>
      </c>
      <c r="N431" s="77">
        <f t="shared" si="70"/>
        <v>0.80672268907563027</v>
      </c>
      <c r="O431" s="77"/>
      <c r="P431" s="79">
        <v>841</v>
      </c>
      <c r="Q431" s="80" t="s">
        <v>91</v>
      </c>
      <c r="R431" s="126"/>
      <c r="S431" s="367"/>
    </row>
    <row r="432" spans="1:19" x14ac:dyDescent="0.3">
      <c r="A432" s="83">
        <v>10</v>
      </c>
      <c r="B432" s="130">
        <v>563</v>
      </c>
      <c r="C432" s="85" t="s">
        <v>511</v>
      </c>
      <c r="D432" s="291">
        <v>26</v>
      </c>
      <c r="E432" s="76"/>
      <c r="F432" s="76"/>
      <c r="G432" s="87"/>
      <c r="H432" s="131"/>
      <c r="I432" s="127"/>
      <c r="J432" s="75">
        <f t="shared" si="68"/>
        <v>0</v>
      </c>
      <c r="K432" s="184"/>
      <c r="L432" s="184">
        <v>15</v>
      </c>
      <c r="M432" s="183">
        <f t="shared" si="69"/>
        <v>15</v>
      </c>
      <c r="N432" s="77">
        <f t="shared" si="70"/>
        <v>0.57692307692307687</v>
      </c>
      <c r="O432" s="86"/>
      <c r="P432" s="87">
        <v>21</v>
      </c>
      <c r="Q432" s="322" t="s">
        <v>298</v>
      </c>
      <c r="R432" s="126"/>
      <c r="S432" s="367"/>
    </row>
    <row r="433" spans="1:19" s="13" customFormat="1" x14ac:dyDescent="0.3">
      <c r="A433" s="83">
        <v>10</v>
      </c>
      <c r="B433" s="130">
        <v>566</v>
      </c>
      <c r="C433" s="85" t="s">
        <v>527</v>
      </c>
      <c r="D433" s="291">
        <v>104</v>
      </c>
      <c r="E433" s="76"/>
      <c r="F433" s="76"/>
      <c r="G433" s="87"/>
      <c r="H433" s="131"/>
      <c r="I433" s="127"/>
      <c r="J433" s="75">
        <f t="shared" si="68"/>
        <v>0</v>
      </c>
      <c r="K433" s="184">
        <v>4</v>
      </c>
      <c r="L433" s="184">
        <v>83</v>
      </c>
      <c r="M433" s="183">
        <f t="shared" si="69"/>
        <v>87</v>
      </c>
      <c r="N433" s="97">
        <f t="shared" si="70"/>
        <v>0.83653846153846156</v>
      </c>
      <c r="O433" s="86"/>
      <c r="P433" s="87">
        <v>278</v>
      </c>
      <c r="Q433" s="322" t="s">
        <v>207</v>
      </c>
      <c r="R433" s="126"/>
      <c r="S433" s="367"/>
    </row>
    <row r="434" spans="1:19" s="13" customFormat="1" x14ac:dyDescent="0.3">
      <c r="A434" s="295">
        <v>10</v>
      </c>
      <c r="B434" s="296">
        <v>567</v>
      </c>
      <c r="C434" s="297" t="s">
        <v>546</v>
      </c>
      <c r="D434" s="298">
        <v>111</v>
      </c>
      <c r="E434" s="143"/>
      <c r="F434" s="143"/>
      <c r="G434" s="299"/>
      <c r="H434" s="143"/>
      <c r="I434" s="143"/>
      <c r="J434" s="143">
        <f t="shared" si="68"/>
        <v>0</v>
      </c>
      <c r="K434" s="300">
        <v>7</v>
      </c>
      <c r="L434" s="300">
        <v>106</v>
      </c>
      <c r="M434" s="143">
        <f t="shared" si="69"/>
        <v>113</v>
      </c>
      <c r="N434" s="301">
        <f t="shared" si="70"/>
        <v>1.0180180180180181</v>
      </c>
      <c r="O434" s="302">
        <v>45350</v>
      </c>
      <c r="P434" s="299">
        <v>143</v>
      </c>
      <c r="Q434" s="324" t="s">
        <v>109</v>
      </c>
      <c r="R434" s="126"/>
      <c r="S434" s="367"/>
    </row>
    <row r="435" spans="1:19" x14ac:dyDescent="0.3">
      <c r="A435" s="71">
        <v>10</v>
      </c>
      <c r="B435" s="130">
        <v>600</v>
      </c>
      <c r="C435" s="72" t="s">
        <v>514</v>
      </c>
      <c r="D435" s="291">
        <v>51</v>
      </c>
      <c r="E435" s="76"/>
      <c r="F435" s="76"/>
      <c r="G435" s="87"/>
      <c r="H435" s="131"/>
      <c r="I435" s="127"/>
      <c r="J435" s="75">
        <f t="shared" si="68"/>
        <v>0</v>
      </c>
      <c r="K435" s="184">
        <v>2</v>
      </c>
      <c r="L435" s="184">
        <v>38</v>
      </c>
      <c r="M435" s="183">
        <f t="shared" si="69"/>
        <v>40</v>
      </c>
      <c r="N435" s="77">
        <f t="shared" si="70"/>
        <v>0.78431372549019607</v>
      </c>
      <c r="O435" s="78"/>
      <c r="P435" s="79">
        <v>396</v>
      </c>
      <c r="Q435" s="80" t="s">
        <v>211</v>
      </c>
      <c r="R435" s="126"/>
      <c r="S435" s="367"/>
    </row>
    <row r="436" spans="1:19" s="13" customFormat="1" x14ac:dyDescent="0.3">
      <c r="A436" s="71">
        <v>10</v>
      </c>
      <c r="B436" s="130">
        <v>622</v>
      </c>
      <c r="C436" s="72" t="s">
        <v>544</v>
      </c>
      <c r="D436" s="291">
        <v>28</v>
      </c>
      <c r="E436" s="76"/>
      <c r="F436" s="76"/>
      <c r="G436" s="87"/>
      <c r="H436" s="131"/>
      <c r="I436" s="127"/>
      <c r="J436" s="75">
        <f t="shared" si="68"/>
        <v>0</v>
      </c>
      <c r="K436" s="184"/>
      <c r="L436" s="184">
        <v>19</v>
      </c>
      <c r="M436" s="183">
        <f t="shared" si="69"/>
        <v>19</v>
      </c>
      <c r="N436" s="77">
        <f t="shared" si="70"/>
        <v>0.6785714285714286</v>
      </c>
      <c r="O436" s="78"/>
      <c r="P436" s="79">
        <v>91</v>
      </c>
      <c r="Q436" s="80" t="s">
        <v>118</v>
      </c>
      <c r="R436" s="126"/>
      <c r="S436" s="367"/>
    </row>
    <row r="437" spans="1:19" s="13" customFormat="1" x14ac:dyDescent="0.3">
      <c r="A437" s="71">
        <v>10</v>
      </c>
      <c r="B437" s="130">
        <v>630</v>
      </c>
      <c r="C437" s="72" t="s">
        <v>509</v>
      </c>
      <c r="D437" s="291">
        <v>83</v>
      </c>
      <c r="E437" s="76"/>
      <c r="F437" s="76"/>
      <c r="G437" s="87"/>
      <c r="H437" s="131"/>
      <c r="I437" s="127"/>
      <c r="J437" s="75">
        <f t="shared" si="68"/>
        <v>0</v>
      </c>
      <c r="K437" s="184">
        <v>1</v>
      </c>
      <c r="L437" s="184">
        <v>53</v>
      </c>
      <c r="M437" s="183">
        <f t="shared" si="69"/>
        <v>54</v>
      </c>
      <c r="N437" s="77">
        <f t="shared" si="70"/>
        <v>0.6506024096385542</v>
      </c>
      <c r="O437" s="78"/>
      <c r="P437" s="79">
        <v>150</v>
      </c>
      <c r="Q437" s="80" t="s">
        <v>510</v>
      </c>
      <c r="R437" s="126"/>
      <c r="S437" s="367"/>
    </row>
    <row r="438" spans="1:19" s="158" customFormat="1" x14ac:dyDescent="0.3">
      <c r="A438" s="71">
        <v>10</v>
      </c>
      <c r="B438" s="130">
        <v>640</v>
      </c>
      <c r="C438" s="72" t="s">
        <v>536</v>
      </c>
      <c r="D438" s="291">
        <v>45</v>
      </c>
      <c r="E438" s="76"/>
      <c r="F438" s="76"/>
      <c r="G438" s="87"/>
      <c r="H438" s="131"/>
      <c r="I438" s="127"/>
      <c r="J438" s="75">
        <f t="shared" si="68"/>
        <v>0</v>
      </c>
      <c r="K438" s="184">
        <v>6</v>
      </c>
      <c r="L438" s="184">
        <v>33</v>
      </c>
      <c r="M438" s="183">
        <f t="shared" si="69"/>
        <v>39</v>
      </c>
      <c r="N438" s="77">
        <f t="shared" si="70"/>
        <v>0.8666666666666667</v>
      </c>
      <c r="O438" s="78"/>
      <c r="P438" s="79">
        <v>80</v>
      </c>
      <c r="Q438" s="80" t="s">
        <v>474</v>
      </c>
      <c r="R438" s="126"/>
      <c r="S438" s="367"/>
    </row>
    <row r="439" spans="1:19" s="13" customFormat="1" x14ac:dyDescent="0.3">
      <c r="A439" s="236">
        <f>COUNT(A397:A438)</f>
        <v>42</v>
      </c>
      <c r="B439" s="237"/>
      <c r="C439" s="238" t="s">
        <v>552</v>
      </c>
      <c r="D439" s="292">
        <f>SUM(D397:D438)</f>
        <v>3812</v>
      </c>
      <c r="E439" s="270">
        <f>SUM(E397:E438)</f>
        <v>0</v>
      </c>
      <c r="F439" s="270">
        <f>SUM(F397:F438)</f>
        <v>3</v>
      </c>
      <c r="G439" s="253">
        <f t="shared" ref="G439:M439" si="71">SUM(G397:G438)</f>
        <v>0</v>
      </c>
      <c r="H439" s="254">
        <f t="shared" si="71"/>
        <v>0</v>
      </c>
      <c r="I439" s="271">
        <f t="shared" si="71"/>
        <v>10</v>
      </c>
      <c r="J439" s="243">
        <f t="shared" si="71"/>
        <v>13</v>
      </c>
      <c r="K439" s="256">
        <f t="shared" si="71"/>
        <v>159</v>
      </c>
      <c r="L439" s="256">
        <f t="shared" si="71"/>
        <v>2916</v>
      </c>
      <c r="M439" s="265">
        <f t="shared" si="71"/>
        <v>3075</v>
      </c>
      <c r="N439" s="264">
        <f t="shared" si="70"/>
        <v>0.80666316894018886</v>
      </c>
      <c r="O439" s="258"/>
      <c r="P439" s="259"/>
      <c r="Q439" s="325"/>
    </row>
    <row r="440" spans="1:19" x14ac:dyDescent="0.3">
      <c r="A440" s="100"/>
      <c r="B440" s="187"/>
      <c r="C440" s="102"/>
      <c r="D440" s="103"/>
      <c r="E440" s="104"/>
      <c r="F440" s="104"/>
      <c r="G440"/>
      <c r="H440" s="103"/>
      <c r="I440" s="103"/>
      <c r="J440" s="116"/>
      <c r="K440" s="305"/>
      <c r="L440" s="305"/>
      <c r="M440" s="306"/>
      <c r="N440" s="105"/>
      <c r="O440" s="234"/>
      <c r="P440" s="107"/>
      <c r="Q440" s="108"/>
    </row>
    <row r="441" spans="1:19" s="13" customFormat="1" x14ac:dyDescent="0.3">
      <c r="A441" s="83">
        <v>1</v>
      </c>
      <c r="B441" s="83">
        <v>1982</v>
      </c>
      <c r="C441" s="284" t="s">
        <v>553</v>
      </c>
      <c r="D441" s="285">
        <v>332</v>
      </c>
      <c r="E441" s="76"/>
      <c r="F441" s="76">
        <v>2</v>
      </c>
      <c r="G441" s="285"/>
      <c r="H441" s="285"/>
      <c r="I441" s="285">
        <v>1</v>
      </c>
      <c r="J441" s="286">
        <f>SUM(E441+F441+H441+I441+G441+H449)</f>
        <v>3</v>
      </c>
      <c r="K441" s="287">
        <v>6</v>
      </c>
      <c r="L441" s="287">
        <v>265</v>
      </c>
      <c r="M441" s="288">
        <f t="shared" ref="M441" si="72">SUM(K441:L441)</f>
        <v>271</v>
      </c>
      <c r="N441" s="97">
        <f>SUM(M441/D441)</f>
        <v>0.8162650602409639</v>
      </c>
      <c r="O441" s="289" t="s">
        <v>255</v>
      </c>
      <c r="P441" s="290"/>
      <c r="Q441" s="322"/>
      <c r="R441" s="365"/>
      <c r="S441" s="365"/>
    </row>
    <row r="442" spans="1:19" s="13" customFormat="1" x14ac:dyDescent="0.3">
      <c r="A442" s="219">
        <f>SUM(A50+A125+A175+A186+A197+A262+A320+A343+A393+A439+A441)</f>
        <v>400</v>
      </c>
      <c r="B442" s="272"/>
      <c r="C442" s="273"/>
      <c r="D442" s="274">
        <f>SUM(D50+D125+D175+D186+D197+D262+D320+D343+D393+D439+D441)</f>
        <v>29298</v>
      </c>
      <c r="E442" s="274">
        <f>SUM(E50+E125+E175+E186+E197+E262+E320+E343+E393+E439+E441)</f>
        <v>3</v>
      </c>
      <c r="F442" s="274">
        <f>SUM(F50+F125+F175+F186+F197+F262+F320+F343+F393+F439+F441)</f>
        <v>100</v>
      </c>
      <c r="G442" s="274">
        <f>SUM(G50+G125+G175+G186+G197+G262+G320+G343+G393+G441+G439)</f>
        <v>0</v>
      </c>
      <c r="H442" s="274">
        <f>SUM(H50+H125+H175+H186+H197+H262+H320+H343+H393+H439+H441)</f>
        <v>3</v>
      </c>
      <c r="I442" s="274">
        <f>SUM(I50+I125+I175+I186+I197+I262+I320+I343+I393+I439+I441)</f>
        <v>22</v>
      </c>
      <c r="J442" s="243">
        <f>J50+J125+J175+J186+J197+J262+J320+J343+J393+J439+J441</f>
        <v>128</v>
      </c>
      <c r="K442" s="243">
        <f>K50+K125+K175+K186+K197+K262+K320+K343+K393+K439+K441</f>
        <v>1291</v>
      </c>
      <c r="L442" s="243">
        <f>L50+L125+L175+L186+L197+L262+L320+L343+L393+L439+L441</f>
        <v>22849</v>
      </c>
      <c r="M442" s="274">
        <f>M50+M125+M175+M186+M197+M262+M320+M343+M393+M439+M441</f>
        <v>24140</v>
      </c>
      <c r="N442" s="257">
        <f>SUM(M442/D442)</f>
        <v>0.82394702710082601</v>
      </c>
      <c r="O442" s="275"/>
      <c r="P442" s="276"/>
      <c r="Q442" s="277"/>
    </row>
    <row r="443" spans="1:19" ht="15" thickBot="1" x14ac:dyDescent="0.35">
      <c r="A443" s="117"/>
      <c r="B443" s="188"/>
      <c r="C443" s="118"/>
      <c r="D443" s="224"/>
      <c r="E443" s="116"/>
      <c r="F443" s="116"/>
      <c r="G443" s="126"/>
      <c r="H443" s="126"/>
      <c r="I443" s="126"/>
      <c r="J443" s="160"/>
      <c r="K443" s="278"/>
      <c r="L443" s="278"/>
      <c r="M443" s="274"/>
      <c r="N443" s="114"/>
      <c r="O443" s="185"/>
      <c r="P443" s="107" t="s">
        <v>255</v>
      </c>
      <c r="Q443" s="108"/>
    </row>
    <row r="444" spans="1:19" ht="15" thickBot="1" x14ac:dyDescent="0.35">
      <c r="A444" s="117"/>
      <c r="B444" s="188"/>
      <c r="C444" s="118"/>
      <c r="D444" s="119"/>
      <c r="E444" s="116"/>
      <c r="F444" s="116"/>
      <c r="G444" s="126"/>
      <c r="H444" s="126"/>
      <c r="I444" s="126"/>
      <c r="J444" s="160"/>
      <c r="K444" s="385" t="s">
        <v>555</v>
      </c>
      <c r="L444" s="386"/>
      <c r="M444" s="386"/>
      <c r="N444" s="121">
        <f>D442-M442</f>
        <v>5158</v>
      </c>
      <c r="O444" s="115"/>
      <c r="P444" s="114"/>
      <c r="Q444" s="120"/>
    </row>
    <row r="445" spans="1:19" ht="166.5" customHeight="1" x14ac:dyDescent="0.3">
      <c r="A445" s="117"/>
      <c r="B445" s="188"/>
      <c r="C445" s="118"/>
      <c r="D445" s="119"/>
      <c r="E445" s="116"/>
      <c r="F445" s="116"/>
      <c r="G445" s="126"/>
      <c r="H445" s="126"/>
      <c r="I445" s="126"/>
      <c r="J445" s="160"/>
      <c r="K445" s="126"/>
      <c r="L445" s="126"/>
      <c r="M445" s="116"/>
      <c r="N445" s="116"/>
      <c r="O445" s="115"/>
      <c r="P445" s="114"/>
      <c r="Q445" s="120"/>
    </row>
    <row r="446" spans="1:19" x14ac:dyDescent="0.3">
      <c r="A446" s="117"/>
      <c r="B446" s="188"/>
      <c r="C446" s="118"/>
      <c r="D446" s="119"/>
      <c r="E446" s="116"/>
      <c r="F446" s="116"/>
      <c r="G446" s="126"/>
      <c r="H446" s="126"/>
      <c r="I446" s="126"/>
      <c r="J446" s="160"/>
      <c r="K446" s="126"/>
      <c r="L446" s="126"/>
      <c r="M446" s="116"/>
      <c r="N446" s="116"/>
      <c r="O446" s="115"/>
      <c r="P446" s="114"/>
      <c r="Q446" s="120"/>
    </row>
    <row r="447" spans="1:19" s="153" customFormat="1" x14ac:dyDescent="0.3">
      <c r="A447" s="145"/>
      <c r="B447" s="188"/>
      <c r="C447" s="146"/>
      <c r="D447" s="147"/>
      <c r="E447" s="148"/>
      <c r="F447" s="148"/>
      <c r="G447" s="148"/>
      <c r="H447" s="149"/>
      <c r="I447" s="148"/>
      <c r="J447" s="223"/>
      <c r="K447" s="379"/>
      <c r="L447" s="379"/>
      <c r="M447" s="379"/>
      <c r="N447" s="148"/>
      <c r="O447" s="150"/>
      <c r="P447" s="151"/>
      <c r="Q447" s="152"/>
    </row>
    <row r="448" spans="1:19" ht="15.6" x14ac:dyDescent="0.3">
      <c r="A448" s="117"/>
      <c r="B448" s="188"/>
      <c r="C448" s="118" t="s">
        <v>563</v>
      </c>
      <c r="D448" s="185"/>
      <c r="E448" s="116"/>
      <c r="F448" s="154"/>
      <c r="G448" s="155" t="s">
        <v>564</v>
      </c>
      <c r="H448" s="156"/>
      <c r="I448" s="126"/>
      <c r="J448" s="163"/>
      <c r="K448" s="126"/>
      <c r="L448" s="126"/>
      <c r="M448" s="116"/>
      <c r="N448" s="114"/>
      <c r="O448" s="185"/>
      <c r="P448" s="107"/>
      <c r="Q448" s="108"/>
    </row>
    <row r="449" spans="1:60" ht="15" thickBot="1" x14ac:dyDescent="0.35">
      <c r="A449" s="117"/>
      <c r="B449" s="188"/>
      <c r="C449" s="118"/>
      <c r="D449" s="116"/>
      <c r="E449" s="116"/>
      <c r="F449" s="116"/>
      <c r="G449" s="126"/>
      <c r="H449" s="126"/>
      <c r="I449" s="200"/>
      <c r="J449" s="160"/>
      <c r="K449" s="126"/>
      <c r="L449" s="126"/>
      <c r="M449" s="116"/>
      <c r="N449" s="114"/>
      <c r="O449" s="185"/>
      <c r="P449" s="107"/>
      <c r="Q449" s="108"/>
    </row>
    <row r="450" spans="1:60" s="142" customFormat="1" x14ac:dyDescent="0.3">
      <c r="A450" s="172"/>
      <c r="B450" s="189"/>
      <c r="C450" s="173"/>
      <c r="D450" s="171"/>
      <c r="E450" s="71"/>
      <c r="F450" s="183"/>
      <c r="G450" s="75"/>
      <c r="H450" s="183"/>
      <c r="I450" s="183"/>
      <c r="J450" s="75"/>
      <c r="K450" s="75"/>
      <c r="L450" s="382"/>
      <c r="M450" s="383"/>
      <c r="N450" s="141"/>
      <c r="O450" s="75"/>
      <c r="P450" s="382"/>
      <c r="Q450" s="383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 s="231"/>
    </row>
    <row r="451" spans="1:60" s="142" customFormat="1" x14ac:dyDescent="0.3">
      <c r="A451" s="174"/>
      <c r="B451" s="83"/>
      <c r="C451" s="72"/>
      <c r="D451" s="171"/>
      <c r="E451" s="81"/>
      <c r="F451" s="183"/>
      <c r="G451" s="75"/>
      <c r="H451" s="75"/>
      <c r="I451" s="75"/>
      <c r="J451" s="71"/>
      <c r="K451" s="75"/>
      <c r="L451" s="382"/>
      <c r="M451" s="383"/>
      <c r="N451" s="141"/>
      <c r="O451" s="75"/>
      <c r="P451" s="382"/>
      <c r="Q451" s="383"/>
      <c r="R451"/>
      <c r="S451" s="281"/>
      <c r="T451" s="136"/>
      <c r="U451" s="235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 s="231"/>
    </row>
    <row r="452" spans="1:60" s="142" customFormat="1" x14ac:dyDescent="0.3">
      <c r="A452" s="174"/>
      <c r="B452" s="83"/>
      <c r="C452" s="72"/>
      <c r="D452" s="171"/>
      <c r="E452" s="75"/>
      <c r="F452" s="183"/>
      <c r="G452" s="75"/>
      <c r="H452" s="283"/>
      <c r="I452" s="183"/>
      <c r="J452" s="75"/>
      <c r="K452" s="75"/>
      <c r="L452" s="382"/>
      <c r="M452" s="383"/>
      <c r="N452" s="141"/>
      <c r="O452" s="75"/>
      <c r="P452" s="382"/>
      <c r="Q452" s="383"/>
      <c r="R452"/>
      <c r="S452" s="281"/>
      <c r="T452" s="136"/>
      <c r="U452" s="279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 s="231"/>
    </row>
    <row r="453" spans="1:60" s="142" customFormat="1" x14ac:dyDescent="0.3">
      <c r="A453" s="174"/>
      <c r="B453" s="83"/>
      <c r="C453" s="72"/>
      <c r="D453" s="183"/>
      <c r="E453" s="183"/>
      <c r="F453" s="183"/>
      <c r="G453" s="75"/>
      <c r="H453" s="280"/>
      <c r="I453" s="183"/>
      <c r="J453" s="75"/>
      <c r="K453" s="75"/>
      <c r="L453" s="382"/>
      <c r="M453" s="383"/>
      <c r="N453" s="141"/>
      <c r="O453" s="75"/>
      <c r="P453" s="382"/>
      <c r="Q453" s="383"/>
      <c r="R453"/>
      <c r="S453" s="281"/>
      <c r="T453" s="136"/>
      <c r="U453" s="279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 s="231"/>
    </row>
    <row r="454" spans="1:60" s="142" customFormat="1" ht="15" thickBot="1" x14ac:dyDescent="0.35">
      <c r="A454" s="175"/>
      <c r="B454" s="190"/>
      <c r="C454" s="176"/>
      <c r="D454" s="183"/>
      <c r="E454" s="183"/>
      <c r="F454" s="183"/>
      <c r="G454" s="75"/>
      <c r="H454" s="280"/>
      <c r="I454" s="201"/>
      <c r="J454" s="75"/>
      <c r="K454" s="75"/>
      <c r="L454" s="382"/>
      <c r="M454" s="383"/>
      <c r="N454" s="141"/>
      <c r="O454" s="75"/>
      <c r="P454" s="382"/>
      <c r="Q454" s="383"/>
      <c r="R454"/>
      <c r="S454" s="281"/>
      <c r="T454" s="136"/>
      <c r="U454" s="235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 s="231"/>
    </row>
    <row r="455" spans="1:60" s="142" customFormat="1" x14ac:dyDescent="0.3">
      <c r="A455" s="92"/>
      <c r="B455" s="191"/>
      <c r="C455" s="93"/>
      <c r="D455" s="75"/>
      <c r="E455" s="75"/>
      <c r="F455" s="75"/>
      <c r="G455" s="184"/>
      <c r="H455" s="280"/>
      <c r="I455" s="201"/>
      <c r="J455" s="75"/>
      <c r="K455" s="75"/>
      <c r="L455" s="382"/>
      <c r="M455" s="383"/>
      <c r="N455" s="141"/>
      <c r="O455" s="75"/>
      <c r="P455" s="384"/>
      <c r="Q455" s="384"/>
      <c r="R455"/>
      <c r="S455" s="281"/>
      <c r="T455" s="136"/>
      <c r="U455" s="282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 s="231"/>
    </row>
    <row r="456" spans="1:60" s="142" customFormat="1" x14ac:dyDescent="0.3">
      <c r="A456" s="71"/>
      <c r="B456" s="83"/>
      <c r="C456" s="72"/>
      <c r="D456" s="75"/>
      <c r="E456" s="75"/>
      <c r="F456" s="75"/>
      <c r="G456" s="183"/>
      <c r="H456" s="170"/>
      <c r="I456" s="201"/>
      <c r="J456" s="81"/>
      <c r="K456" s="82"/>
      <c r="L456" s="378"/>
      <c r="M456" s="378"/>
      <c r="N456" s="141"/>
      <c r="O456" s="81"/>
      <c r="P456" s="378"/>
      <c r="Q456" s="378"/>
      <c r="R456"/>
      <c r="S456" s="281"/>
      <c r="T456" s="136"/>
      <c r="U456" s="279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 s="231"/>
    </row>
    <row r="457" spans="1:60" s="142" customFormat="1" x14ac:dyDescent="0.3">
      <c r="A457" s="71"/>
      <c r="B457" s="83"/>
      <c r="C457" s="72"/>
      <c r="D457" s="75"/>
      <c r="E457" s="75"/>
      <c r="F457" s="75"/>
      <c r="G457" s="183"/>
      <c r="H457" s="170"/>
      <c r="I457" s="201"/>
      <c r="J457" s="71"/>
      <c r="K457" s="71"/>
      <c r="L457" s="378"/>
      <c r="M457" s="378"/>
      <c r="N457" s="141"/>
      <c r="O457" s="75"/>
      <c r="P457" s="384"/>
      <c r="Q457" s="384"/>
      <c r="R457"/>
      <c r="S457" s="281"/>
      <c r="T457" s="136"/>
      <c r="U457" s="235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 s="231"/>
    </row>
    <row r="458" spans="1:60" s="142" customFormat="1" x14ac:dyDescent="0.3">
      <c r="A458" s="71"/>
      <c r="B458" s="83"/>
      <c r="C458" s="72"/>
      <c r="D458" s="75"/>
      <c r="E458" s="75"/>
      <c r="F458" s="183"/>
      <c r="G458" s="183"/>
      <c r="H458" s="170"/>
      <c r="I458" s="201"/>
      <c r="J458" s="75"/>
      <c r="K458" s="75"/>
      <c r="L458" s="384"/>
      <c r="M458" s="384"/>
      <c r="N458" s="141"/>
      <c r="O458" s="75"/>
      <c r="P458" s="384"/>
      <c r="Q458" s="384"/>
      <c r="R458"/>
      <c r="S458" s="281"/>
      <c r="T458" s="136"/>
      <c r="U458" s="235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 s="231"/>
    </row>
    <row r="459" spans="1:60" s="142" customFormat="1" x14ac:dyDescent="0.3">
      <c r="A459" s="71"/>
      <c r="B459" s="83"/>
      <c r="C459" s="72"/>
      <c r="D459" s="75"/>
      <c r="E459" s="75"/>
      <c r="F459" s="75"/>
      <c r="G459" s="75"/>
      <c r="H459" s="170"/>
      <c r="I459" s="201"/>
      <c r="J459" s="75" t="s">
        <v>573</v>
      </c>
      <c r="K459" s="75"/>
      <c r="L459" s="384"/>
      <c r="M459" s="384"/>
      <c r="N459" s="141"/>
      <c r="O459" s="75"/>
      <c r="P459" s="384"/>
      <c r="Q459" s="384"/>
      <c r="R459"/>
      <c r="S459" s="281"/>
      <c r="T459" s="136"/>
      <c r="U459" s="235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 s="231"/>
    </row>
    <row r="460" spans="1:60" s="142" customFormat="1" x14ac:dyDescent="0.3">
      <c r="A460" s="71"/>
      <c r="B460" s="83"/>
      <c r="C460" s="72"/>
      <c r="D460" s="75"/>
      <c r="E460" s="75"/>
      <c r="F460" s="75"/>
      <c r="G460" s="183"/>
      <c r="H460" s="170"/>
      <c r="I460" s="201"/>
      <c r="J460" s="75"/>
      <c r="K460" s="75"/>
      <c r="L460" s="384"/>
      <c r="M460" s="384"/>
      <c r="N460" s="141"/>
      <c r="O460" s="81"/>
      <c r="P460" s="378"/>
      <c r="Q460" s="378"/>
      <c r="R460"/>
      <c r="S460" s="281"/>
      <c r="T460" s="136"/>
      <c r="U460" s="235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 s="231"/>
    </row>
    <row r="461" spans="1:60" s="142" customFormat="1" x14ac:dyDescent="0.3">
      <c r="A461" s="71"/>
      <c r="B461" s="83"/>
      <c r="C461" s="72"/>
      <c r="D461" s="75"/>
      <c r="E461" s="75"/>
      <c r="F461" s="75"/>
      <c r="G461" s="183"/>
      <c r="H461" s="170"/>
      <c r="I461" s="201"/>
      <c r="J461" s="75"/>
      <c r="K461" s="75"/>
      <c r="L461" s="384"/>
      <c r="M461" s="384"/>
      <c r="N461" s="141"/>
      <c r="O461" s="75"/>
      <c r="P461" s="384"/>
      <c r="Q461" s="384"/>
      <c r="R461"/>
      <c r="S461" s="281"/>
      <c r="T461" s="136"/>
      <c r="U461" s="235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 s="231"/>
    </row>
    <row r="462" spans="1:60" s="142" customFormat="1" x14ac:dyDescent="0.3">
      <c r="A462" s="71"/>
      <c r="B462" s="83"/>
      <c r="C462" s="72"/>
      <c r="D462" s="75"/>
      <c r="E462" s="75"/>
      <c r="F462" s="183"/>
      <c r="G462" s="183"/>
      <c r="H462" s="169"/>
      <c r="I462" s="201"/>
      <c r="J462" s="75"/>
      <c r="K462" s="75"/>
      <c r="L462" s="384"/>
      <c r="M462" s="384"/>
      <c r="N462" s="141"/>
      <c r="O462" s="81"/>
      <c r="P462" s="378"/>
      <c r="Q462" s="378"/>
      <c r="R462"/>
      <c r="S462" s="281"/>
      <c r="T462" s="136"/>
      <c r="U462" s="235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 s="231"/>
    </row>
    <row r="463" spans="1:60" s="142" customFormat="1" x14ac:dyDescent="0.3">
      <c r="A463" s="71"/>
      <c r="B463" s="83"/>
      <c r="C463" s="72"/>
      <c r="D463" s="75"/>
      <c r="E463" s="75"/>
      <c r="F463" s="75"/>
      <c r="G463" s="75"/>
      <c r="H463" s="170"/>
      <c r="I463" s="201"/>
      <c r="J463" s="75"/>
      <c r="K463" s="75"/>
      <c r="L463" s="384"/>
      <c r="M463" s="384"/>
      <c r="N463" s="141"/>
      <c r="O463" s="81"/>
      <c r="P463" s="378"/>
      <c r="Q463" s="378"/>
      <c r="R463"/>
      <c r="S463" s="281"/>
      <c r="T463" s="136"/>
      <c r="U463" s="235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 s="231"/>
    </row>
    <row r="464" spans="1:60" s="142" customFormat="1" x14ac:dyDescent="0.3">
      <c r="A464" s="71"/>
      <c r="B464" s="83"/>
      <c r="C464" s="72"/>
      <c r="D464" s="75"/>
      <c r="E464" s="81"/>
      <c r="F464" s="71"/>
      <c r="G464" s="83"/>
      <c r="H464" s="169"/>
      <c r="I464" s="201"/>
      <c r="J464" s="75"/>
      <c r="K464" s="75"/>
      <c r="L464" s="384"/>
      <c r="M464" s="384"/>
      <c r="N464" s="141"/>
      <c r="O464" s="75"/>
      <c r="P464" s="384"/>
      <c r="Q464" s="384"/>
      <c r="R464"/>
      <c r="S464" s="5"/>
      <c r="T464" s="5"/>
      <c r="U464" s="235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 s="231"/>
    </row>
    <row r="465" spans="1:60" s="144" customFormat="1" x14ac:dyDescent="0.3">
      <c r="A465" s="83"/>
      <c r="B465" s="83"/>
      <c r="C465" s="85"/>
      <c r="D465" s="143"/>
      <c r="E465" s="380" t="s">
        <v>565</v>
      </c>
      <c r="F465" s="380"/>
      <c r="G465" s="381"/>
      <c r="H465" s="381"/>
      <c r="I465" s="214"/>
      <c r="J465" s="215"/>
      <c r="K465" s="143"/>
      <c r="L465" s="143"/>
      <c r="M465" s="143"/>
      <c r="N465" s="216"/>
      <c r="O465" s="217"/>
      <c r="P465" s="218"/>
      <c r="Q465" s="229"/>
      <c r="R465"/>
      <c r="S465"/>
      <c r="T465"/>
      <c r="U465"/>
      <c r="V465"/>
      <c r="W465"/>
      <c r="X465" s="153"/>
      <c r="Y465" s="153"/>
      <c r="Z465" s="153"/>
      <c r="AA465" s="153"/>
      <c r="AB465" s="153"/>
      <c r="AC465" s="153"/>
      <c r="AD465" s="153"/>
      <c r="AE465" s="153"/>
      <c r="AF465" s="153"/>
      <c r="AG465" s="153"/>
      <c r="AH465" s="153"/>
      <c r="AI465" s="153"/>
      <c r="AJ465" s="153"/>
      <c r="AK465" s="153"/>
      <c r="AL465" s="153"/>
      <c r="AM465" s="153"/>
      <c r="AN465" s="153"/>
      <c r="AO465" s="153"/>
      <c r="AP465" s="153"/>
      <c r="AQ465" s="153"/>
      <c r="AR465" s="153"/>
      <c r="AS465" s="153"/>
      <c r="AT465" s="153"/>
      <c r="AU465" s="153"/>
      <c r="AV465" s="153"/>
      <c r="AW465" s="153"/>
      <c r="AX465" s="153"/>
      <c r="AY465" s="153"/>
      <c r="AZ465" s="153"/>
      <c r="BA465" s="153"/>
      <c r="BB465" s="153"/>
      <c r="BC465" s="153"/>
      <c r="BD465" s="153"/>
      <c r="BE465" s="153"/>
      <c r="BF465" s="153"/>
      <c r="BG465" s="153"/>
      <c r="BH465" s="233"/>
    </row>
    <row r="466" spans="1:60" s="142" customFormat="1" x14ac:dyDescent="0.3">
      <c r="A466" s="71"/>
      <c r="B466" s="83"/>
      <c r="C466" s="157"/>
      <c r="D466" s="75"/>
      <c r="E466" s="75"/>
      <c r="F466" s="75"/>
      <c r="G466" s="183"/>
      <c r="H466" s="75"/>
      <c r="I466" s="75"/>
      <c r="J466" s="75"/>
      <c r="K466" s="183"/>
      <c r="L466" s="83"/>
      <c r="M466" s="83"/>
      <c r="N466" s="141"/>
      <c r="O466" s="71"/>
      <c r="P466" s="83"/>
      <c r="Q466" s="130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 s="231"/>
    </row>
    <row r="467" spans="1:60" s="142" customFormat="1" x14ac:dyDescent="0.3">
      <c r="A467" s="75"/>
      <c r="B467" s="183"/>
      <c r="C467" s="170"/>
      <c r="D467" s="75"/>
      <c r="E467" s="75"/>
      <c r="F467" s="75"/>
      <c r="G467" s="75"/>
      <c r="H467" s="75"/>
      <c r="I467" s="75"/>
      <c r="J467" s="75"/>
      <c r="K467" s="183"/>
      <c r="L467" s="183"/>
      <c r="M467" s="183"/>
      <c r="N467" s="141"/>
      <c r="O467" s="81"/>
      <c r="P467" s="83"/>
      <c r="Q467" s="130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 s="231"/>
    </row>
    <row r="468" spans="1:60" s="142" customFormat="1" x14ac:dyDescent="0.3">
      <c r="A468" s="75"/>
      <c r="B468" s="183"/>
      <c r="C468" s="170"/>
      <c r="D468" s="75"/>
      <c r="E468" s="75"/>
      <c r="F468" s="83"/>
      <c r="G468" s="83"/>
      <c r="H468" s="183"/>
      <c r="I468" s="75"/>
      <c r="J468" s="75"/>
      <c r="K468" s="75"/>
      <c r="L468" s="183"/>
      <c r="M468" s="183"/>
      <c r="N468" s="141"/>
      <c r="O468" s="71"/>
      <c r="P468" s="83"/>
      <c r="Q468" s="130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 s="231"/>
    </row>
    <row r="469" spans="1:60" s="142" customFormat="1" x14ac:dyDescent="0.3">
      <c r="A469" s="81"/>
      <c r="B469" s="82"/>
      <c r="C469" s="169"/>
      <c r="D469" s="75"/>
      <c r="E469" s="75"/>
      <c r="F469" s="75"/>
      <c r="G469" s="75"/>
      <c r="H469" s="75"/>
      <c r="I469" s="75"/>
      <c r="J469" s="75"/>
      <c r="K469" s="183"/>
      <c r="L469" s="183"/>
      <c r="M469" s="183"/>
      <c r="N469" s="141"/>
      <c r="O469" s="71"/>
      <c r="P469" s="83"/>
      <c r="Q469" s="130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 s="231"/>
    </row>
    <row r="470" spans="1:60" s="142" customFormat="1" x14ac:dyDescent="0.3">
      <c r="A470" s="75"/>
      <c r="B470" s="183"/>
      <c r="C470" s="170"/>
      <c r="D470" s="75"/>
      <c r="E470" s="75"/>
      <c r="F470" s="183"/>
      <c r="G470" s="183"/>
      <c r="H470" s="75"/>
      <c r="I470" s="183"/>
      <c r="J470" s="75"/>
      <c r="K470" s="183"/>
      <c r="L470" s="183"/>
      <c r="M470" s="183"/>
      <c r="N470" s="141"/>
      <c r="O470" s="71"/>
      <c r="P470" s="83"/>
      <c r="Q470" s="13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 s="231"/>
    </row>
    <row r="471" spans="1:60" s="142" customFormat="1" x14ac:dyDescent="0.3">
      <c r="A471" s="81"/>
      <c r="B471" s="82"/>
      <c r="C471" s="169"/>
      <c r="D471" s="75"/>
      <c r="E471" s="75"/>
      <c r="F471" s="75"/>
      <c r="G471" s="183"/>
      <c r="H471" s="81"/>
      <c r="I471" s="82"/>
      <c r="J471" s="75"/>
      <c r="K471" s="183"/>
      <c r="L471" s="183"/>
      <c r="M471" s="183"/>
      <c r="N471" s="141"/>
      <c r="O471" s="81"/>
      <c r="P471" s="83"/>
      <c r="Q471" s="130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 s="231"/>
    </row>
    <row r="472" spans="1:60" s="142" customFormat="1" x14ac:dyDescent="0.3">
      <c r="A472" s="81"/>
      <c r="B472" s="82"/>
      <c r="C472" s="169"/>
      <c r="D472" s="183"/>
      <c r="E472" s="75"/>
      <c r="F472" s="183"/>
      <c r="G472" s="183"/>
      <c r="H472" s="75"/>
      <c r="I472" s="183"/>
      <c r="J472" s="75"/>
      <c r="K472" s="75"/>
      <c r="L472" s="183"/>
      <c r="M472" s="183"/>
      <c r="N472" s="141"/>
      <c r="O472" s="81"/>
      <c r="P472" s="83"/>
      <c r="Q472" s="130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 s="231"/>
    </row>
    <row r="473" spans="1:60" s="142" customFormat="1" x14ac:dyDescent="0.3">
      <c r="A473" s="71"/>
      <c r="B473" s="83"/>
      <c r="C473" s="72"/>
      <c r="D473" s="75"/>
      <c r="E473" s="183"/>
      <c r="F473" s="183"/>
      <c r="G473" s="75"/>
      <c r="H473" s="75"/>
      <c r="I473" s="183"/>
      <c r="J473" s="75"/>
      <c r="K473" s="183"/>
      <c r="L473" s="83"/>
      <c r="M473" s="83"/>
      <c r="N473" s="141"/>
      <c r="O473" s="81"/>
      <c r="P473" s="83"/>
      <c r="Q473" s="130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 s="231"/>
    </row>
    <row r="474" spans="1:60" s="142" customFormat="1" x14ac:dyDescent="0.3">
      <c r="A474" s="71"/>
      <c r="B474" s="83"/>
      <c r="C474" s="72"/>
      <c r="D474" s="71"/>
      <c r="E474" s="71"/>
      <c r="F474" s="183"/>
      <c r="G474" s="183"/>
      <c r="H474" s="75"/>
      <c r="I474" s="183"/>
      <c r="J474" s="75"/>
      <c r="K474" s="75"/>
      <c r="L474" s="183"/>
      <c r="M474" s="183"/>
      <c r="N474" s="141"/>
      <c r="O474" s="81"/>
      <c r="P474" s="83"/>
      <c r="Q474" s="130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 s="231"/>
    </row>
    <row r="475" spans="1:60" s="142" customFormat="1" x14ac:dyDescent="0.3">
      <c r="A475" s="75"/>
      <c r="B475" s="183"/>
      <c r="C475" s="170"/>
      <c r="D475" s="183"/>
      <c r="E475" s="183"/>
      <c r="F475" s="71"/>
      <c r="G475" s="75"/>
      <c r="H475" s="75"/>
      <c r="I475" s="183"/>
      <c r="J475" s="71"/>
      <c r="K475" s="71"/>
      <c r="L475" s="183"/>
      <c r="M475" s="183"/>
      <c r="N475" s="141"/>
      <c r="O475" s="81"/>
      <c r="P475" s="83"/>
      <c r="Q475" s="130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 s="231"/>
    </row>
    <row r="476" spans="1:60" s="142" customFormat="1" x14ac:dyDescent="0.3">
      <c r="A476" s="71"/>
      <c r="B476" s="83"/>
      <c r="C476" s="72"/>
      <c r="D476" s="75"/>
      <c r="E476" s="183"/>
      <c r="F476" s="75"/>
      <c r="G476" s="75"/>
      <c r="H476" s="75"/>
      <c r="I476" s="75"/>
      <c r="J476" s="5"/>
      <c r="K476"/>
      <c r="L476" s="83"/>
      <c r="M476" s="83"/>
      <c r="N476" s="141"/>
      <c r="O476" s="81"/>
      <c r="P476" s="83"/>
      <c r="Q476" s="130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 s="231"/>
    </row>
    <row r="477" spans="1:60" x14ac:dyDescent="0.3">
      <c r="A477" s="101"/>
      <c r="B477" s="187"/>
      <c r="C477" s="100"/>
      <c r="D477" s="116"/>
      <c r="E477" s="126"/>
      <c r="F477" s="116"/>
      <c r="G477" s="116"/>
      <c r="H477" s="116"/>
      <c r="I477" s="116"/>
      <c r="J477" s="5"/>
      <c r="L477" s="187"/>
      <c r="M477" s="187"/>
      <c r="N477" s="114"/>
      <c r="O477" s="293"/>
      <c r="P477" s="187"/>
      <c r="Q477" s="187"/>
    </row>
    <row r="478" spans="1:60" x14ac:dyDescent="0.3">
      <c r="A478" s="101"/>
      <c r="B478" s="187"/>
      <c r="C478" s="100"/>
      <c r="D478" s="116"/>
      <c r="E478" s="126"/>
      <c r="F478" s="116"/>
      <c r="G478" s="116"/>
      <c r="H478" s="116"/>
      <c r="I478" s="116"/>
      <c r="J478" s="5"/>
      <c r="L478" s="187"/>
      <c r="M478" s="187"/>
      <c r="N478" s="114"/>
      <c r="O478" s="293"/>
      <c r="P478" s="187"/>
      <c r="Q478" s="187"/>
    </row>
    <row r="479" spans="1:60" x14ac:dyDescent="0.3">
      <c r="A479" s="101"/>
      <c r="B479" s="187"/>
      <c r="C479" s="100"/>
      <c r="D479" s="116"/>
      <c r="E479" s="126"/>
      <c r="F479" s="116"/>
      <c r="G479" s="116"/>
      <c r="H479" s="116"/>
      <c r="I479" s="116"/>
      <c r="J479" s="5"/>
      <c r="L479" s="187"/>
      <c r="M479" s="187"/>
      <c r="N479" s="114"/>
      <c r="O479" s="293"/>
      <c r="P479" s="187"/>
      <c r="Q479" s="187"/>
    </row>
    <row r="480" spans="1:60" x14ac:dyDescent="0.3">
      <c r="A480" s="101"/>
      <c r="B480" s="187"/>
      <c r="C480" s="100"/>
      <c r="D480" s="116"/>
      <c r="E480" s="126"/>
      <c r="F480" s="116"/>
      <c r="G480" s="116"/>
      <c r="H480" s="116"/>
      <c r="I480" s="116"/>
      <c r="J480" s="5"/>
      <c r="L480" s="187"/>
      <c r="M480" s="187"/>
      <c r="N480" s="114"/>
      <c r="O480" s="293"/>
      <c r="P480" s="187"/>
      <c r="Q480" s="187"/>
    </row>
    <row r="481" spans="1:195" x14ac:dyDescent="0.3">
      <c r="A481" s="101"/>
      <c r="B481" s="187"/>
      <c r="C481" s="100"/>
      <c r="D481" s="116"/>
      <c r="E481" s="126"/>
      <c r="F481" s="116"/>
      <c r="G481" s="116"/>
      <c r="H481" s="116"/>
      <c r="I481" s="116"/>
      <c r="J481" s="5"/>
      <c r="L481" s="187"/>
      <c r="M481" s="187"/>
      <c r="N481" s="114"/>
      <c r="O481" s="293"/>
      <c r="P481" s="187"/>
      <c r="Q481" s="187"/>
    </row>
    <row r="482" spans="1:195" x14ac:dyDescent="0.3">
      <c r="A482" t="s">
        <v>585</v>
      </c>
      <c r="G482"/>
      <c r="H482" s="126"/>
      <c r="I482" s="126"/>
      <c r="J482" s="126"/>
      <c r="K482" s="126"/>
    </row>
    <row r="483" spans="1:195" s="168" customFormat="1" x14ac:dyDescent="0.3">
      <c r="A483" s="164"/>
      <c r="B483" s="130"/>
      <c r="C483" s="206"/>
      <c r="D483" s="207"/>
      <c r="E483" s="126"/>
      <c r="F483" s="126"/>
      <c r="G483" s="126"/>
      <c r="H483" s="126"/>
      <c r="I483" s="126"/>
      <c r="J483" s="126"/>
      <c r="K483" s="126"/>
      <c r="L483" s="126"/>
      <c r="M483" s="126"/>
      <c r="N483" s="208"/>
      <c r="O483" s="209"/>
      <c r="P483" s="210"/>
      <c r="Q483" s="211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  <c r="EH483"/>
      <c r="EI483"/>
      <c r="EJ483"/>
      <c r="EK483"/>
      <c r="EL483"/>
      <c r="EM483"/>
      <c r="EN483"/>
      <c r="EO483"/>
      <c r="EP483"/>
      <c r="EQ483"/>
      <c r="ER483"/>
      <c r="ES483"/>
      <c r="ET483"/>
      <c r="EU483"/>
      <c r="EV483"/>
      <c r="EW483"/>
      <c r="EX483"/>
      <c r="EY483"/>
      <c r="EZ483"/>
      <c r="FA483"/>
      <c r="FB483"/>
      <c r="FC483"/>
      <c r="FD483"/>
      <c r="FE483"/>
      <c r="FF483"/>
      <c r="FG483"/>
      <c r="FH483"/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  <c r="FX483"/>
      <c r="FY483"/>
      <c r="FZ483"/>
      <c r="GA483"/>
      <c r="GB483"/>
      <c r="GC483"/>
      <c r="GD483"/>
      <c r="GE483"/>
      <c r="GF483"/>
      <c r="GG483"/>
      <c r="GH483"/>
      <c r="GI483"/>
      <c r="GJ483"/>
      <c r="GK483"/>
      <c r="GL483"/>
      <c r="GM483"/>
    </row>
    <row r="484" spans="1:195" s="166" customFormat="1" x14ac:dyDescent="0.3">
      <c r="A484" s="164"/>
      <c r="B484" s="130"/>
      <c r="C484" s="206"/>
      <c r="D484" s="212"/>
      <c r="E484" s="126"/>
      <c r="F484" s="126"/>
      <c r="G484" s="126"/>
      <c r="H484" s="126"/>
      <c r="I484" s="126"/>
      <c r="J484" s="126"/>
      <c r="K484" s="126"/>
      <c r="L484" s="126"/>
      <c r="M484" s="126"/>
      <c r="N484" s="208"/>
      <c r="O484" s="209"/>
      <c r="P484" s="210"/>
      <c r="Q484" s="211"/>
      <c r="R484" s="84"/>
      <c r="S484" s="84"/>
      <c r="T484" s="84"/>
      <c r="U484" s="84"/>
      <c r="V484" s="84"/>
      <c r="W484" s="84"/>
      <c r="X484" s="84"/>
      <c r="Y484" s="84"/>
      <c r="Z484" s="84"/>
      <c r="AA484" s="84"/>
      <c r="AB484" s="84"/>
      <c r="AC484" s="84"/>
      <c r="AD484" s="84"/>
      <c r="AE484" s="84"/>
      <c r="AF484" s="84"/>
      <c r="AG484" s="84"/>
      <c r="AH484" s="84"/>
      <c r="AI484" s="84"/>
      <c r="AJ484" s="84"/>
      <c r="AK484" s="84"/>
      <c r="AL484" s="84"/>
      <c r="AM484" s="84"/>
      <c r="AN484" s="84"/>
      <c r="AO484" s="84"/>
      <c r="AP484" s="84"/>
      <c r="AQ484" s="84"/>
      <c r="AR484" s="84"/>
      <c r="AS484" s="84"/>
      <c r="AT484" s="84"/>
      <c r="AU484" s="84"/>
      <c r="AV484" s="84"/>
      <c r="AW484" s="84"/>
      <c r="AX484" s="84"/>
      <c r="AY484" s="84"/>
      <c r="AZ484" s="84"/>
      <c r="BA484" s="84"/>
      <c r="BB484" s="84"/>
      <c r="BC484" s="84"/>
      <c r="BD484" s="84"/>
      <c r="BE484" s="84"/>
      <c r="BF484" s="84"/>
      <c r="BG484" s="84"/>
      <c r="BH484" s="84"/>
      <c r="BI484" s="84"/>
      <c r="BJ484" s="84"/>
      <c r="BK484" s="84"/>
      <c r="BL484" s="84"/>
      <c r="BM484" s="84"/>
      <c r="BN484" s="84"/>
      <c r="BO484" s="84"/>
      <c r="BP484" s="84"/>
      <c r="BQ484" s="84"/>
      <c r="BR484" s="84"/>
      <c r="BS484" s="84"/>
      <c r="BT484" s="84"/>
      <c r="BU484" s="84"/>
      <c r="BV484" s="84"/>
      <c r="BW484" s="84"/>
      <c r="BX484" s="84"/>
      <c r="BY484" s="84"/>
      <c r="BZ484" s="84"/>
      <c r="CA484" s="84"/>
      <c r="CB484" s="84"/>
      <c r="CC484" s="84"/>
      <c r="CD484" s="84"/>
      <c r="CE484" s="84"/>
      <c r="CF484" s="84"/>
      <c r="CG484" s="84"/>
      <c r="CH484" s="84"/>
      <c r="CI484" s="84"/>
      <c r="CJ484" s="84"/>
      <c r="CK484" s="84"/>
      <c r="CL484" s="84"/>
      <c r="CM484" s="84"/>
      <c r="CN484" s="84"/>
      <c r="CO484" s="84"/>
      <c r="CP484" s="84"/>
      <c r="CQ484" s="84"/>
      <c r="CR484" s="84"/>
      <c r="CS484" s="84"/>
      <c r="CT484" s="84"/>
      <c r="CU484" s="84"/>
      <c r="CV484" s="84"/>
      <c r="CW484" s="84"/>
      <c r="CX484" s="84"/>
      <c r="CY484" s="84"/>
      <c r="CZ484" s="84"/>
      <c r="DA484" s="84"/>
      <c r="DB484" s="84"/>
      <c r="DC484" s="84"/>
      <c r="DD484" s="84"/>
      <c r="DE484" s="84"/>
      <c r="DF484" s="84"/>
      <c r="DG484" s="84"/>
      <c r="DH484" s="84"/>
      <c r="DI484" s="84"/>
      <c r="DJ484" s="84"/>
      <c r="DK484" s="84"/>
      <c r="DL484" s="84"/>
      <c r="DM484" s="84"/>
      <c r="DN484" s="84"/>
      <c r="DO484" s="84"/>
      <c r="DP484" s="84"/>
      <c r="DQ484" s="84"/>
      <c r="DR484" s="84"/>
      <c r="DS484" s="84"/>
      <c r="DT484" s="84"/>
      <c r="DU484" s="84"/>
      <c r="DV484" s="84"/>
      <c r="DW484" s="84"/>
      <c r="DX484" s="84"/>
      <c r="DY484" s="84"/>
      <c r="DZ484" s="84"/>
      <c r="EA484" s="84"/>
      <c r="EB484" s="84"/>
      <c r="EC484" s="84"/>
      <c r="ED484" s="84"/>
      <c r="EE484" s="84"/>
      <c r="EF484" s="84"/>
      <c r="EG484" s="84"/>
      <c r="EH484" s="84"/>
      <c r="EI484" s="84"/>
      <c r="EJ484" s="84"/>
      <c r="EK484" s="84"/>
      <c r="EL484" s="84"/>
      <c r="EM484" s="84"/>
      <c r="EN484" s="84"/>
      <c r="EO484" s="84"/>
      <c r="EP484" s="84"/>
      <c r="EQ484" s="84"/>
      <c r="ER484" s="84"/>
      <c r="ES484" s="84"/>
      <c r="ET484" s="84"/>
      <c r="EU484" s="84"/>
      <c r="EV484" s="84"/>
      <c r="EW484" s="84"/>
      <c r="EX484" s="84"/>
      <c r="EY484" s="84"/>
      <c r="EZ484" s="84"/>
      <c r="FA484" s="84"/>
      <c r="FB484" s="84"/>
      <c r="FC484" s="84"/>
      <c r="FD484" s="84"/>
      <c r="FE484" s="84"/>
      <c r="FF484" s="84"/>
      <c r="FG484" s="84"/>
      <c r="FH484" s="84"/>
      <c r="FI484" s="84"/>
      <c r="FJ484" s="84"/>
      <c r="FK484" s="84"/>
      <c r="FL484" s="84"/>
      <c r="FM484" s="84"/>
      <c r="FN484" s="84"/>
      <c r="FO484" s="84"/>
      <c r="FP484" s="84"/>
      <c r="FQ484" s="84"/>
      <c r="FR484" s="84"/>
      <c r="FS484" s="84"/>
      <c r="FT484" s="84"/>
      <c r="FU484" s="84"/>
      <c r="FV484" s="84"/>
      <c r="FW484" s="84"/>
      <c r="FX484" s="84"/>
      <c r="FY484" s="84"/>
      <c r="FZ484" s="84"/>
      <c r="GA484" s="84"/>
      <c r="GB484" s="84"/>
      <c r="GC484" s="84"/>
      <c r="GD484" s="84"/>
      <c r="GE484" s="84"/>
      <c r="GF484" s="84"/>
      <c r="GG484" s="84"/>
      <c r="GH484" s="84"/>
      <c r="GI484" s="84"/>
      <c r="GJ484" s="84"/>
      <c r="GK484" s="84"/>
      <c r="GL484" s="84"/>
      <c r="GM484" s="84"/>
    </row>
    <row r="485" spans="1:195" s="165" customFormat="1" x14ac:dyDescent="0.3">
      <c r="A485" s="164"/>
      <c r="B485" s="130"/>
      <c r="C485" s="206"/>
      <c r="D485" s="207"/>
      <c r="E485" s="126"/>
      <c r="F485" s="126"/>
      <c r="G485" s="126"/>
      <c r="H485" s="126"/>
      <c r="I485" s="126"/>
      <c r="J485" s="126"/>
      <c r="K485" s="126"/>
      <c r="L485" s="126"/>
      <c r="M485" s="126"/>
      <c r="N485" s="208"/>
      <c r="O485" s="209"/>
      <c r="P485" s="210"/>
      <c r="Q485" s="211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  <c r="AC485" s="88"/>
      <c r="AD485" s="88"/>
      <c r="AE485" s="88"/>
      <c r="AF485" s="88"/>
      <c r="AG485" s="88"/>
      <c r="AH485" s="88"/>
      <c r="AI485" s="88"/>
      <c r="AJ485" s="88"/>
      <c r="AK485" s="88"/>
      <c r="AL485" s="88"/>
      <c r="AM485" s="88"/>
      <c r="AN485" s="88"/>
      <c r="AO485" s="88"/>
      <c r="AP485" s="88"/>
      <c r="AQ485" s="88"/>
      <c r="AR485" s="88"/>
      <c r="AS485" s="88"/>
      <c r="AT485" s="88"/>
      <c r="AU485" s="88"/>
      <c r="AV485" s="88"/>
      <c r="AW485" s="88"/>
      <c r="AX485" s="88"/>
      <c r="AY485" s="88"/>
      <c r="AZ485" s="88"/>
      <c r="BA485" s="88"/>
      <c r="BB485" s="88"/>
      <c r="BC485" s="88"/>
      <c r="BD485" s="88"/>
      <c r="BE485" s="88"/>
      <c r="BF485" s="88"/>
      <c r="BG485" s="88"/>
      <c r="BH485" s="88"/>
      <c r="BI485" s="88"/>
      <c r="BJ485" s="88"/>
      <c r="BK485" s="88"/>
      <c r="BL485" s="88"/>
      <c r="BM485" s="88"/>
      <c r="BN485" s="88"/>
      <c r="BO485" s="88"/>
      <c r="BP485" s="88"/>
      <c r="BQ485" s="88"/>
      <c r="BR485" s="88"/>
      <c r="BS485" s="88"/>
      <c r="BT485" s="88"/>
      <c r="BU485" s="88"/>
      <c r="BV485" s="88"/>
      <c r="BW485" s="88"/>
      <c r="BX485" s="88"/>
      <c r="BY485" s="88"/>
      <c r="BZ485" s="88"/>
      <c r="CA485" s="88"/>
      <c r="CB485" s="88"/>
      <c r="CC485" s="88"/>
      <c r="CD485" s="88"/>
      <c r="CE485" s="88"/>
      <c r="CF485" s="88"/>
      <c r="CG485" s="88"/>
      <c r="CH485" s="88"/>
      <c r="CI485" s="88"/>
      <c r="CJ485" s="88"/>
      <c r="CK485" s="88"/>
      <c r="CL485" s="88"/>
      <c r="CM485" s="88"/>
      <c r="CN485" s="88"/>
      <c r="CO485" s="88"/>
      <c r="CP485" s="88"/>
      <c r="CQ485" s="88"/>
      <c r="CR485" s="88"/>
      <c r="CS485" s="88"/>
      <c r="CT485" s="88"/>
      <c r="CU485" s="88"/>
      <c r="CV485" s="88"/>
      <c r="CW485" s="88"/>
      <c r="CX485" s="88"/>
      <c r="CY485" s="88"/>
      <c r="CZ485" s="88"/>
      <c r="DA485" s="88"/>
      <c r="DB485" s="88"/>
      <c r="DC485" s="88"/>
      <c r="DD485" s="88"/>
      <c r="DE485" s="88"/>
      <c r="DF485" s="88"/>
      <c r="DG485" s="88"/>
      <c r="DH485" s="88"/>
      <c r="DI485" s="88"/>
      <c r="DJ485" s="88"/>
      <c r="DK485" s="88"/>
      <c r="DL485" s="88"/>
      <c r="DM485" s="88"/>
      <c r="DN485" s="88"/>
      <c r="DO485" s="88"/>
      <c r="DP485" s="88"/>
      <c r="DQ485" s="88"/>
      <c r="DR485" s="88"/>
      <c r="DS485" s="88"/>
      <c r="DT485" s="88"/>
      <c r="DU485" s="88"/>
      <c r="DV485" s="88"/>
      <c r="DW485" s="88"/>
      <c r="DX485" s="88"/>
      <c r="DY485" s="88"/>
      <c r="DZ485" s="88"/>
      <c r="EA485" s="88"/>
      <c r="EB485" s="88"/>
      <c r="EC485" s="88"/>
      <c r="ED485" s="88"/>
      <c r="EE485" s="88"/>
      <c r="EF485" s="88"/>
      <c r="EG485" s="88"/>
      <c r="EH485" s="88"/>
      <c r="EI485" s="88"/>
      <c r="EJ485" s="88"/>
      <c r="EK485" s="88"/>
      <c r="EL485" s="88"/>
      <c r="EM485" s="88"/>
      <c r="EN485" s="88"/>
      <c r="EO485" s="88"/>
      <c r="EP485" s="88"/>
      <c r="EQ485" s="88"/>
      <c r="ER485" s="88"/>
      <c r="ES485" s="88"/>
      <c r="ET485" s="88"/>
      <c r="EU485" s="88"/>
      <c r="EV485" s="88"/>
      <c r="EW485" s="88"/>
      <c r="EX485" s="88"/>
      <c r="EY485" s="88"/>
      <c r="EZ485" s="88"/>
      <c r="FA485" s="88"/>
      <c r="FB485" s="88"/>
      <c r="FC485" s="88"/>
      <c r="FD485" s="88"/>
      <c r="FE485" s="88"/>
      <c r="FF485" s="88"/>
      <c r="FG485" s="88"/>
      <c r="FH485" s="88"/>
      <c r="FI485" s="88"/>
      <c r="FJ485" s="88"/>
      <c r="FK485" s="88"/>
      <c r="FL485" s="88"/>
      <c r="FM485" s="88"/>
      <c r="FN485" s="88"/>
      <c r="FO485" s="88"/>
      <c r="FP485" s="88"/>
      <c r="FQ485" s="88"/>
      <c r="FR485" s="88"/>
      <c r="FS485" s="88"/>
      <c r="FT485" s="88"/>
      <c r="FU485" s="88"/>
      <c r="FV485" s="88"/>
      <c r="FW485" s="88"/>
      <c r="FX485" s="88"/>
      <c r="FY485" s="88"/>
      <c r="FZ485" s="88"/>
      <c r="GA485" s="88"/>
      <c r="GB485" s="88"/>
      <c r="GC485" s="88"/>
      <c r="GD485" s="88"/>
      <c r="GE485" s="88"/>
      <c r="GF485" s="88"/>
      <c r="GG485" s="88"/>
      <c r="GH485" s="88"/>
      <c r="GI485" s="88"/>
      <c r="GJ485" s="88"/>
      <c r="GK485" s="88"/>
      <c r="GL485" s="88"/>
      <c r="GM485" s="88"/>
    </row>
    <row r="486" spans="1:195" s="167" customFormat="1" x14ac:dyDescent="0.3">
      <c r="A486" s="164"/>
      <c r="B486" s="130"/>
      <c r="C486" s="206"/>
      <c r="D486" s="207"/>
      <c r="E486" s="126"/>
      <c r="F486" s="126"/>
      <c r="G486" s="126"/>
      <c r="H486" s="126"/>
      <c r="I486" s="126"/>
      <c r="J486" s="126"/>
      <c r="K486" s="126"/>
      <c r="L486" s="126"/>
      <c r="M486" s="126"/>
      <c r="N486" s="208"/>
      <c r="O486" s="209"/>
      <c r="P486" s="210"/>
      <c r="Q486" s="211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  <c r="CA486" s="13"/>
      <c r="CB486" s="13"/>
      <c r="CC486" s="13"/>
      <c r="CD486" s="13"/>
      <c r="CE486" s="13"/>
      <c r="CF486" s="13"/>
      <c r="CG486" s="13"/>
      <c r="CH486" s="13"/>
      <c r="CI486" s="13"/>
      <c r="CJ486" s="13"/>
      <c r="CK486" s="13"/>
      <c r="CL486" s="13"/>
      <c r="CM486" s="13"/>
      <c r="CN486" s="13"/>
      <c r="CO486" s="13"/>
      <c r="CP486" s="13"/>
      <c r="CQ486" s="13"/>
      <c r="CR486" s="13"/>
      <c r="CS486" s="13"/>
      <c r="CT486" s="13"/>
      <c r="CU486" s="13"/>
      <c r="CV486" s="13"/>
      <c r="CW486" s="13"/>
      <c r="CX486" s="13"/>
      <c r="CY486" s="13"/>
      <c r="CZ486" s="13"/>
      <c r="DA486" s="13"/>
      <c r="DB486" s="13"/>
      <c r="DC486" s="13"/>
      <c r="DD486" s="13"/>
      <c r="DE486" s="13"/>
      <c r="DF486" s="13"/>
      <c r="DG486" s="13"/>
      <c r="DH486" s="13"/>
      <c r="DI486" s="13"/>
      <c r="DJ486" s="13"/>
      <c r="DK486" s="13"/>
      <c r="DL486" s="13"/>
      <c r="DM486" s="13"/>
      <c r="DN486" s="13"/>
      <c r="DO486" s="13"/>
      <c r="DP486" s="13"/>
      <c r="DQ486" s="13"/>
      <c r="DR486" s="13"/>
      <c r="DS486" s="13"/>
      <c r="DT486" s="13"/>
      <c r="DU486" s="13"/>
      <c r="DV486" s="13"/>
      <c r="DW486" s="13"/>
      <c r="DX486" s="13"/>
      <c r="DY486" s="13"/>
      <c r="DZ486" s="13"/>
      <c r="EA486" s="13"/>
      <c r="EB486" s="13"/>
      <c r="EC486" s="13"/>
      <c r="ED486" s="13"/>
      <c r="EE486" s="13"/>
      <c r="EF486" s="13"/>
      <c r="EG486" s="13"/>
      <c r="EH486" s="13"/>
      <c r="EI486" s="13"/>
      <c r="EJ486" s="13"/>
      <c r="EK486" s="13"/>
      <c r="EL486" s="13"/>
      <c r="EM486" s="13"/>
      <c r="EN486" s="13"/>
      <c r="EO486" s="13"/>
      <c r="EP486" s="13"/>
      <c r="EQ486" s="13"/>
      <c r="ER486" s="13"/>
      <c r="ES486" s="13"/>
      <c r="ET486" s="13"/>
      <c r="EU486" s="13"/>
      <c r="EV486" s="13"/>
      <c r="EW486" s="13"/>
      <c r="EX486" s="13"/>
      <c r="EY486" s="13"/>
      <c r="EZ486" s="13"/>
      <c r="FA486" s="13"/>
      <c r="FB486" s="13"/>
      <c r="FC486" s="13"/>
      <c r="FD486" s="13"/>
      <c r="FE486" s="13"/>
      <c r="FF486" s="13"/>
      <c r="FG486" s="13"/>
      <c r="FH486" s="13"/>
      <c r="FI486" s="13"/>
      <c r="FJ486" s="13"/>
      <c r="FK486" s="13"/>
      <c r="FL486" s="13"/>
      <c r="FM486" s="13"/>
      <c r="FN486" s="13"/>
      <c r="FO486" s="13"/>
      <c r="FP486" s="13"/>
      <c r="FQ486" s="13"/>
      <c r="FR486" s="13"/>
      <c r="FS486" s="13"/>
      <c r="FT486" s="13"/>
      <c r="FU486" s="13"/>
      <c r="FV486" s="13"/>
      <c r="FW486" s="13"/>
      <c r="FX486" s="13"/>
      <c r="FY486" s="13"/>
      <c r="FZ486" s="13"/>
      <c r="GA486" s="13"/>
      <c r="GB486" s="13"/>
      <c r="GC486" s="13"/>
      <c r="GD486" s="13"/>
      <c r="GE486" s="13"/>
      <c r="GF486" s="13"/>
      <c r="GG486" s="13"/>
      <c r="GH486" s="13"/>
      <c r="GI486" s="13"/>
      <c r="GJ486" s="13"/>
      <c r="GK486" s="13"/>
      <c r="GL486" s="13"/>
      <c r="GM486" s="13"/>
    </row>
    <row r="487" spans="1:195" s="168" customFormat="1" x14ac:dyDescent="0.3">
      <c r="A487" s="164"/>
      <c r="B487" s="130"/>
      <c r="C487" s="206"/>
      <c r="D487" s="207"/>
      <c r="E487" s="126"/>
      <c r="F487" s="126"/>
      <c r="G487" s="126"/>
      <c r="H487"/>
      <c r="I487"/>
      <c r="J487"/>
      <c r="K487"/>
      <c r="L487" s="126"/>
      <c r="M487" s="126"/>
      <c r="N487" s="208"/>
      <c r="O487" s="209"/>
      <c r="P487" s="210"/>
      <c r="Q487" s="211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  <c r="EH487"/>
      <c r="EI487"/>
      <c r="EJ487"/>
      <c r="EK487"/>
      <c r="EL487"/>
      <c r="EM487"/>
      <c r="EN487"/>
      <c r="EO487"/>
      <c r="EP487"/>
      <c r="EQ487"/>
      <c r="ER487"/>
      <c r="ES487"/>
      <c r="ET487"/>
      <c r="EU487"/>
      <c r="EV487"/>
      <c r="EW487"/>
      <c r="EX487"/>
      <c r="EY487"/>
      <c r="EZ487"/>
      <c r="FA487"/>
      <c r="FB487"/>
      <c r="FC487"/>
      <c r="FD487"/>
      <c r="FE487"/>
      <c r="FF487"/>
      <c r="FG487"/>
      <c r="FH487"/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  <c r="FX487"/>
      <c r="FY487"/>
      <c r="FZ487"/>
      <c r="GA487"/>
      <c r="GB487"/>
      <c r="GC487"/>
      <c r="GD487"/>
      <c r="GE487"/>
      <c r="GF487"/>
      <c r="GG487"/>
      <c r="GH487"/>
      <c r="GI487"/>
      <c r="GJ487"/>
      <c r="GK487"/>
      <c r="GL487"/>
      <c r="GM487"/>
    </row>
    <row r="488" spans="1:195" x14ac:dyDescent="0.3">
      <c r="A488" s="101"/>
      <c r="B488" s="187"/>
      <c r="C488" s="100"/>
      <c r="D488" s="116"/>
      <c r="E488" s="126"/>
      <c r="F488" s="116"/>
      <c r="G488" s="116"/>
      <c r="H488" s="116"/>
      <c r="I488" s="116"/>
      <c r="J488" s="5"/>
      <c r="L488" s="187"/>
      <c r="M488" s="187"/>
      <c r="N488" s="114"/>
      <c r="O488" s="293"/>
      <c r="P488" s="187"/>
      <c r="Q488" s="187"/>
    </row>
    <row r="489" spans="1:195" x14ac:dyDescent="0.3">
      <c r="A489" s="101"/>
      <c r="B489" s="187"/>
      <c r="C489" s="100"/>
      <c r="D489" s="116"/>
      <c r="E489" s="126"/>
      <c r="F489" s="116"/>
      <c r="G489" s="116"/>
      <c r="H489" s="116"/>
      <c r="I489" s="116"/>
      <c r="J489" s="5"/>
      <c r="L489" s="187"/>
      <c r="M489" s="187"/>
      <c r="N489" s="114"/>
      <c r="O489" s="293"/>
      <c r="P489" s="187"/>
      <c r="Q489" s="187"/>
    </row>
    <row r="490" spans="1:195" ht="39" customHeight="1" x14ac:dyDescent="0.3">
      <c r="G490"/>
      <c r="I490" s="140"/>
      <c r="J490" s="43"/>
      <c r="M490"/>
      <c r="P490" s="5"/>
    </row>
    <row r="491" spans="1:195" x14ac:dyDescent="0.3">
      <c r="A491" t="s">
        <v>572</v>
      </c>
      <c r="G491"/>
      <c r="H491" s="126"/>
      <c r="I491" s="126"/>
      <c r="J491" s="126"/>
      <c r="K491" s="126"/>
    </row>
    <row r="492" spans="1:195" s="168" customFormat="1" x14ac:dyDescent="0.3">
      <c r="A492" s="164">
        <v>2</v>
      </c>
      <c r="B492" s="130">
        <v>529</v>
      </c>
      <c r="C492" s="206" t="s">
        <v>139</v>
      </c>
      <c r="D492" s="207"/>
      <c r="E492" s="126"/>
      <c r="F492" s="126"/>
      <c r="G492" s="126"/>
      <c r="H492" s="126"/>
      <c r="I492" s="126"/>
      <c r="J492" s="126"/>
      <c r="K492" s="126"/>
      <c r="L492" s="126"/>
      <c r="M492" s="126"/>
      <c r="N492" s="208"/>
      <c r="O492" s="209"/>
      <c r="P492" s="210"/>
      <c r="Q492" s="211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  <c r="ET492"/>
      <c r="EU492"/>
      <c r="EV492"/>
      <c r="EW492"/>
      <c r="EX492"/>
      <c r="EY492"/>
      <c r="EZ492"/>
      <c r="FA492"/>
      <c r="FB492"/>
      <c r="FC492"/>
      <c r="FD492"/>
      <c r="FE492"/>
      <c r="FF492"/>
      <c r="FG492"/>
      <c r="FH492"/>
      <c r="FI492"/>
      <c r="FJ492"/>
      <c r="FK492"/>
      <c r="FL492"/>
      <c r="FM492"/>
      <c r="FN492"/>
      <c r="FO492"/>
      <c r="FP492"/>
      <c r="FQ492"/>
      <c r="FR492"/>
      <c r="FS492"/>
      <c r="FT492"/>
      <c r="FU492"/>
      <c r="FV492"/>
      <c r="FW492"/>
      <c r="FX492"/>
      <c r="FY492"/>
      <c r="FZ492"/>
      <c r="GA492"/>
      <c r="GB492"/>
      <c r="GC492"/>
      <c r="GD492"/>
      <c r="GE492"/>
      <c r="GF492"/>
      <c r="GG492"/>
      <c r="GH492"/>
      <c r="GI492"/>
      <c r="GJ492"/>
      <c r="GK492"/>
      <c r="GL492"/>
      <c r="GM492"/>
    </row>
    <row r="493" spans="1:195" s="166" customFormat="1" x14ac:dyDescent="0.3">
      <c r="A493" s="164">
        <v>6</v>
      </c>
      <c r="B493" s="130">
        <v>70</v>
      </c>
      <c r="C493" s="206" t="s">
        <v>353</v>
      </c>
      <c r="D493" s="212"/>
      <c r="E493" s="126"/>
      <c r="F493" s="126"/>
      <c r="G493" s="126"/>
      <c r="H493" s="126"/>
      <c r="I493" s="126"/>
      <c r="J493" s="126"/>
      <c r="K493" s="126"/>
      <c r="L493" s="126"/>
      <c r="M493" s="126"/>
      <c r="N493" s="208"/>
      <c r="O493" s="209"/>
      <c r="P493" s="210"/>
      <c r="Q493" s="211"/>
      <c r="R493" s="84"/>
      <c r="S493" s="84"/>
      <c r="T493" s="84"/>
      <c r="U493" s="84"/>
      <c r="V493" s="84"/>
      <c r="W493" s="84"/>
      <c r="X493" s="84"/>
      <c r="Y493" s="84"/>
      <c r="Z493" s="84"/>
      <c r="AA493" s="84"/>
      <c r="AB493" s="84"/>
      <c r="AC493" s="84"/>
      <c r="AD493" s="84"/>
      <c r="AE493" s="84"/>
      <c r="AF493" s="84"/>
      <c r="AG493" s="84"/>
      <c r="AH493" s="84"/>
      <c r="AI493" s="84"/>
      <c r="AJ493" s="84"/>
      <c r="AK493" s="84"/>
      <c r="AL493" s="84"/>
      <c r="AM493" s="84"/>
      <c r="AN493" s="84"/>
      <c r="AO493" s="84"/>
      <c r="AP493" s="84"/>
      <c r="AQ493" s="84"/>
      <c r="AR493" s="84"/>
      <c r="AS493" s="84"/>
      <c r="AT493" s="84"/>
      <c r="AU493" s="84"/>
      <c r="AV493" s="84"/>
      <c r="AW493" s="84"/>
      <c r="AX493" s="84"/>
      <c r="AY493" s="84"/>
      <c r="AZ493" s="84"/>
      <c r="BA493" s="84"/>
      <c r="BB493" s="84"/>
      <c r="BC493" s="84"/>
      <c r="BD493" s="84"/>
      <c r="BE493" s="84"/>
      <c r="BF493" s="84"/>
      <c r="BG493" s="84"/>
      <c r="BH493" s="84"/>
      <c r="BI493" s="84"/>
      <c r="BJ493" s="84"/>
      <c r="BK493" s="84"/>
      <c r="BL493" s="84"/>
      <c r="BM493" s="84"/>
      <c r="BN493" s="84"/>
      <c r="BO493" s="84"/>
      <c r="BP493" s="84"/>
      <c r="BQ493" s="84"/>
      <c r="BR493" s="84"/>
      <c r="BS493" s="84"/>
      <c r="BT493" s="84"/>
      <c r="BU493" s="84"/>
      <c r="BV493" s="84"/>
      <c r="BW493" s="84"/>
      <c r="BX493" s="84"/>
      <c r="BY493" s="84"/>
      <c r="BZ493" s="84"/>
      <c r="CA493" s="84"/>
      <c r="CB493" s="84"/>
      <c r="CC493" s="84"/>
      <c r="CD493" s="84"/>
      <c r="CE493" s="84"/>
      <c r="CF493" s="84"/>
      <c r="CG493" s="84"/>
      <c r="CH493" s="84"/>
      <c r="CI493" s="84"/>
      <c r="CJ493" s="84"/>
      <c r="CK493" s="84"/>
      <c r="CL493" s="84"/>
      <c r="CM493" s="84"/>
      <c r="CN493" s="84"/>
      <c r="CO493" s="84"/>
      <c r="CP493" s="84"/>
      <c r="CQ493" s="84"/>
      <c r="CR493" s="84"/>
      <c r="CS493" s="84"/>
      <c r="CT493" s="84"/>
      <c r="CU493" s="84"/>
      <c r="CV493" s="84"/>
      <c r="CW493" s="84"/>
      <c r="CX493" s="84"/>
      <c r="CY493" s="84"/>
      <c r="CZ493" s="84"/>
      <c r="DA493" s="84"/>
      <c r="DB493" s="84"/>
      <c r="DC493" s="84"/>
      <c r="DD493" s="84"/>
      <c r="DE493" s="84"/>
      <c r="DF493" s="84"/>
      <c r="DG493" s="84"/>
      <c r="DH493" s="84"/>
      <c r="DI493" s="84"/>
      <c r="DJ493" s="84"/>
      <c r="DK493" s="84"/>
      <c r="DL493" s="84"/>
      <c r="DM493" s="84"/>
      <c r="DN493" s="84"/>
      <c r="DO493" s="84"/>
      <c r="DP493" s="84"/>
      <c r="DQ493" s="84"/>
      <c r="DR493" s="84"/>
      <c r="DS493" s="84"/>
      <c r="DT493" s="84"/>
      <c r="DU493" s="84"/>
      <c r="DV493" s="84"/>
      <c r="DW493" s="84"/>
      <c r="DX493" s="84"/>
      <c r="DY493" s="84"/>
      <c r="DZ493" s="84"/>
      <c r="EA493" s="84"/>
      <c r="EB493" s="84"/>
      <c r="EC493" s="84"/>
      <c r="ED493" s="84"/>
      <c r="EE493" s="84"/>
      <c r="EF493" s="84"/>
      <c r="EG493" s="84"/>
      <c r="EH493" s="84"/>
      <c r="EI493" s="84"/>
      <c r="EJ493" s="84"/>
      <c r="EK493" s="84"/>
      <c r="EL493" s="84"/>
      <c r="EM493" s="84"/>
      <c r="EN493" s="84"/>
      <c r="EO493" s="84"/>
      <c r="EP493" s="84"/>
      <c r="EQ493" s="84"/>
      <c r="ER493" s="84"/>
      <c r="ES493" s="84"/>
      <c r="ET493" s="84"/>
      <c r="EU493" s="84"/>
      <c r="EV493" s="84"/>
      <c r="EW493" s="84"/>
      <c r="EX493" s="84"/>
      <c r="EY493" s="84"/>
      <c r="EZ493" s="84"/>
      <c r="FA493" s="84"/>
      <c r="FB493" s="84"/>
      <c r="FC493" s="84"/>
      <c r="FD493" s="84"/>
      <c r="FE493" s="84"/>
      <c r="FF493" s="84"/>
      <c r="FG493" s="84"/>
      <c r="FH493" s="84"/>
      <c r="FI493" s="84"/>
      <c r="FJ493" s="84"/>
      <c r="FK493" s="84"/>
      <c r="FL493" s="84"/>
      <c r="FM493" s="84"/>
      <c r="FN493" s="84"/>
      <c r="FO493" s="84"/>
      <c r="FP493" s="84"/>
      <c r="FQ493" s="84"/>
      <c r="FR493" s="84"/>
      <c r="FS493" s="84"/>
      <c r="FT493" s="84"/>
      <c r="FU493" s="84"/>
      <c r="FV493" s="84"/>
      <c r="FW493" s="84"/>
      <c r="FX493" s="84"/>
      <c r="FY493" s="84"/>
      <c r="FZ493" s="84"/>
      <c r="GA493" s="84"/>
      <c r="GB493" s="84"/>
      <c r="GC493" s="84"/>
      <c r="GD493" s="84"/>
      <c r="GE493" s="84"/>
      <c r="GF493" s="84"/>
      <c r="GG493" s="84"/>
      <c r="GH493" s="84"/>
      <c r="GI493" s="84"/>
      <c r="GJ493" s="84"/>
      <c r="GK493" s="84"/>
      <c r="GL493" s="84"/>
      <c r="GM493" s="84"/>
    </row>
    <row r="494" spans="1:195" s="165" customFormat="1" x14ac:dyDescent="0.3">
      <c r="A494" s="164">
        <v>8</v>
      </c>
      <c r="B494" s="130">
        <v>106</v>
      </c>
      <c r="C494" s="206" t="s">
        <v>449</v>
      </c>
      <c r="D494" s="207"/>
      <c r="E494" s="126"/>
      <c r="F494" s="126"/>
      <c r="G494" s="126"/>
      <c r="H494" s="126"/>
      <c r="I494" s="126"/>
      <c r="J494" s="126"/>
      <c r="K494" s="126"/>
      <c r="L494" s="126"/>
      <c r="M494" s="126"/>
      <c r="N494" s="208"/>
      <c r="O494" s="209"/>
      <c r="P494" s="210"/>
      <c r="Q494" s="211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  <c r="AC494" s="88"/>
      <c r="AD494" s="88"/>
      <c r="AE494" s="88"/>
      <c r="AF494" s="88"/>
      <c r="AG494" s="88"/>
      <c r="AH494" s="88"/>
      <c r="AI494" s="88"/>
      <c r="AJ494" s="88"/>
      <c r="AK494" s="88"/>
      <c r="AL494" s="88"/>
      <c r="AM494" s="88"/>
      <c r="AN494" s="88"/>
      <c r="AO494" s="88"/>
      <c r="AP494" s="88"/>
      <c r="AQ494" s="88"/>
      <c r="AR494" s="88"/>
      <c r="AS494" s="88"/>
      <c r="AT494" s="88"/>
      <c r="AU494" s="88"/>
      <c r="AV494" s="88"/>
      <c r="AW494" s="88"/>
      <c r="AX494" s="88"/>
      <c r="AY494" s="88"/>
      <c r="AZ494" s="88"/>
      <c r="BA494" s="88"/>
      <c r="BB494" s="88"/>
      <c r="BC494" s="88"/>
      <c r="BD494" s="88"/>
      <c r="BE494" s="88"/>
      <c r="BF494" s="88"/>
      <c r="BG494" s="88"/>
      <c r="BH494" s="88"/>
      <c r="BI494" s="88"/>
      <c r="BJ494" s="88"/>
      <c r="BK494" s="88"/>
      <c r="BL494" s="88"/>
      <c r="BM494" s="88"/>
      <c r="BN494" s="88"/>
      <c r="BO494" s="88"/>
      <c r="BP494" s="88"/>
      <c r="BQ494" s="88"/>
      <c r="BR494" s="88"/>
      <c r="BS494" s="88"/>
      <c r="BT494" s="88"/>
      <c r="BU494" s="88"/>
      <c r="BV494" s="88"/>
      <c r="BW494" s="88"/>
      <c r="BX494" s="88"/>
      <c r="BY494" s="88"/>
      <c r="BZ494" s="88"/>
      <c r="CA494" s="88"/>
      <c r="CB494" s="88"/>
      <c r="CC494" s="88"/>
      <c r="CD494" s="88"/>
      <c r="CE494" s="88"/>
      <c r="CF494" s="88"/>
      <c r="CG494" s="88"/>
      <c r="CH494" s="88"/>
      <c r="CI494" s="88"/>
      <c r="CJ494" s="88"/>
      <c r="CK494" s="88"/>
      <c r="CL494" s="88"/>
      <c r="CM494" s="88"/>
      <c r="CN494" s="88"/>
      <c r="CO494" s="88"/>
      <c r="CP494" s="88"/>
      <c r="CQ494" s="88"/>
      <c r="CR494" s="88"/>
      <c r="CS494" s="88"/>
      <c r="CT494" s="88"/>
      <c r="CU494" s="88"/>
      <c r="CV494" s="88"/>
      <c r="CW494" s="88"/>
      <c r="CX494" s="88"/>
      <c r="CY494" s="88"/>
      <c r="CZ494" s="88"/>
      <c r="DA494" s="88"/>
      <c r="DB494" s="88"/>
      <c r="DC494" s="88"/>
      <c r="DD494" s="88"/>
      <c r="DE494" s="88"/>
      <c r="DF494" s="88"/>
      <c r="DG494" s="88"/>
      <c r="DH494" s="88"/>
      <c r="DI494" s="88"/>
      <c r="DJ494" s="88"/>
      <c r="DK494" s="88"/>
      <c r="DL494" s="88"/>
      <c r="DM494" s="88"/>
      <c r="DN494" s="88"/>
      <c r="DO494" s="88"/>
      <c r="DP494" s="88"/>
      <c r="DQ494" s="88"/>
      <c r="DR494" s="88"/>
      <c r="DS494" s="88"/>
      <c r="DT494" s="88"/>
      <c r="DU494" s="88"/>
      <c r="DV494" s="88"/>
      <c r="DW494" s="88"/>
      <c r="DX494" s="88"/>
      <c r="DY494" s="88"/>
      <c r="DZ494" s="88"/>
      <c r="EA494" s="88"/>
      <c r="EB494" s="88"/>
      <c r="EC494" s="88"/>
      <c r="ED494" s="88"/>
      <c r="EE494" s="88"/>
      <c r="EF494" s="88"/>
      <c r="EG494" s="88"/>
      <c r="EH494" s="88"/>
      <c r="EI494" s="88"/>
      <c r="EJ494" s="88"/>
      <c r="EK494" s="88"/>
      <c r="EL494" s="88"/>
      <c r="EM494" s="88"/>
      <c r="EN494" s="88"/>
      <c r="EO494" s="88"/>
      <c r="EP494" s="88"/>
      <c r="EQ494" s="88"/>
      <c r="ER494" s="88"/>
      <c r="ES494" s="88"/>
      <c r="ET494" s="88"/>
      <c r="EU494" s="88"/>
      <c r="EV494" s="88"/>
      <c r="EW494" s="88"/>
      <c r="EX494" s="88"/>
      <c r="EY494" s="88"/>
      <c r="EZ494" s="88"/>
      <c r="FA494" s="88"/>
      <c r="FB494" s="88"/>
      <c r="FC494" s="88"/>
      <c r="FD494" s="88"/>
      <c r="FE494" s="88"/>
      <c r="FF494" s="88"/>
      <c r="FG494" s="88"/>
      <c r="FH494" s="88"/>
      <c r="FI494" s="88"/>
      <c r="FJ494" s="88"/>
      <c r="FK494" s="88"/>
      <c r="FL494" s="88"/>
      <c r="FM494" s="88"/>
      <c r="FN494" s="88"/>
      <c r="FO494" s="88"/>
      <c r="FP494" s="88"/>
      <c r="FQ494" s="88"/>
      <c r="FR494" s="88"/>
      <c r="FS494" s="88"/>
      <c r="FT494" s="88"/>
      <c r="FU494" s="88"/>
      <c r="FV494" s="88"/>
      <c r="FW494" s="88"/>
      <c r="FX494" s="88"/>
      <c r="FY494" s="88"/>
      <c r="FZ494" s="88"/>
      <c r="GA494" s="88"/>
      <c r="GB494" s="88"/>
      <c r="GC494" s="88"/>
      <c r="GD494" s="88"/>
      <c r="GE494" s="88"/>
      <c r="GF494" s="88"/>
      <c r="GG494" s="88"/>
      <c r="GH494" s="88"/>
      <c r="GI494" s="88"/>
      <c r="GJ494" s="88"/>
      <c r="GK494" s="88"/>
      <c r="GL494" s="88"/>
      <c r="GM494" s="88"/>
    </row>
    <row r="495" spans="1:195" s="167" customFormat="1" x14ac:dyDescent="0.3">
      <c r="A495" s="164">
        <v>8</v>
      </c>
      <c r="B495" s="130">
        <v>220</v>
      </c>
      <c r="C495" s="206" t="s">
        <v>445</v>
      </c>
      <c r="D495" s="207"/>
      <c r="E495" s="126"/>
      <c r="F495" s="126"/>
      <c r="G495" s="126"/>
      <c r="H495" s="126"/>
      <c r="I495" s="126"/>
      <c r="J495" s="126"/>
      <c r="K495" s="126"/>
      <c r="L495" s="126"/>
      <c r="M495" s="126"/>
      <c r="N495" s="208"/>
      <c r="O495" s="209"/>
      <c r="P495" s="210"/>
      <c r="Q495" s="211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  <c r="BW495" s="13"/>
      <c r="BX495" s="13"/>
      <c r="BY495" s="13"/>
      <c r="BZ495" s="13"/>
      <c r="CA495" s="13"/>
      <c r="CB495" s="13"/>
      <c r="CC495" s="13"/>
      <c r="CD495" s="13"/>
      <c r="CE495" s="13"/>
      <c r="CF495" s="13"/>
      <c r="CG495" s="13"/>
      <c r="CH495" s="13"/>
      <c r="CI495" s="13"/>
      <c r="CJ495" s="13"/>
      <c r="CK495" s="13"/>
      <c r="CL495" s="13"/>
      <c r="CM495" s="13"/>
      <c r="CN495" s="13"/>
      <c r="CO495" s="13"/>
      <c r="CP495" s="13"/>
      <c r="CQ495" s="13"/>
      <c r="CR495" s="13"/>
      <c r="CS495" s="13"/>
      <c r="CT495" s="13"/>
      <c r="CU495" s="13"/>
      <c r="CV495" s="13"/>
      <c r="CW495" s="13"/>
      <c r="CX495" s="13"/>
      <c r="CY495" s="13"/>
      <c r="CZ495" s="13"/>
      <c r="DA495" s="13"/>
      <c r="DB495" s="13"/>
      <c r="DC495" s="13"/>
      <c r="DD495" s="13"/>
      <c r="DE495" s="13"/>
      <c r="DF495" s="13"/>
      <c r="DG495" s="13"/>
      <c r="DH495" s="13"/>
      <c r="DI495" s="13"/>
      <c r="DJ495" s="13"/>
      <c r="DK495" s="13"/>
      <c r="DL495" s="13"/>
      <c r="DM495" s="13"/>
      <c r="DN495" s="13"/>
      <c r="DO495" s="13"/>
      <c r="DP495" s="13"/>
      <c r="DQ495" s="13"/>
      <c r="DR495" s="13"/>
      <c r="DS495" s="13"/>
      <c r="DT495" s="13"/>
      <c r="DU495" s="13"/>
      <c r="DV495" s="13"/>
      <c r="DW495" s="13"/>
      <c r="DX495" s="13"/>
      <c r="DY495" s="13"/>
      <c r="DZ495" s="13"/>
      <c r="EA495" s="13"/>
      <c r="EB495" s="13"/>
      <c r="EC495" s="13"/>
      <c r="ED495" s="13"/>
      <c r="EE495" s="13"/>
      <c r="EF495" s="13"/>
      <c r="EG495" s="13"/>
      <c r="EH495" s="13"/>
      <c r="EI495" s="13"/>
      <c r="EJ495" s="13"/>
      <c r="EK495" s="13"/>
      <c r="EL495" s="13"/>
      <c r="EM495" s="13"/>
      <c r="EN495" s="13"/>
      <c r="EO495" s="13"/>
      <c r="EP495" s="13"/>
      <c r="EQ495" s="13"/>
      <c r="ER495" s="13"/>
      <c r="ES495" s="13"/>
      <c r="ET495" s="13"/>
      <c r="EU495" s="13"/>
      <c r="EV495" s="13"/>
      <c r="EW495" s="13"/>
      <c r="EX495" s="13"/>
      <c r="EY495" s="13"/>
      <c r="EZ495" s="13"/>
      <c r="FA495" s="13"/>
      <c r="FB495" s="13"/>
      <c r="FC495" s="13"/>
      <c r="FD495" s="13"/>
      <c r="FE495" s="13"/>
      <c r="FF495" s="13"/>
      <c r="FG495" s="13"/>
      <c r="FH495" s="13"/>
      <c r="FI495" s="13"/>
      <c r="FJ495" s="13"/>
      <c r="FK495" s="13"/>
      <c r="FL495" s="13"/>
      <c r="FM495" s="13"/>
      <c r="FN495" s="13"/>
      <c r="FO495" s="13"/>
      <c r="FP495" s="13"/>
      <c r="FQ495" s="13"/>
      <c r="FR495" s="13"/>
      <c r="FS495" s="13"/>
      <c r="FT495" s="13"/>
      <c r="FU495" s="13"/>
      <c r="FV495" s="13"/>
      <c r="FW495" s="13"/>
      <c r="FX495" s="13"/>
      <c r="FY495" s="13"/>
      <c r="FZ495" s="13"/>
      <c r="GA495" s="13"/>
      <c r="GB495" s="13"/>
      <c r="GC495" s="13"/>
      <c r="GD495" s="13"/>
      <c r="GE495" s="13"/>
      <c r="GF495" s="13"/>
      <c r="GG495" s="13"/>
      <c r="GH495" s="13"/>
      <c r="GI495" s="13"/>
      <c r="GJ495" s="13"/>
      <c r="GK495" s="13"/>
      <c r="GL495" s="13"/>
      <c r="GM495" s="13"/>
    </row>
    <row r="496" spans="1:195" s="168" customFormat="1" x14ac:dyDescent="0.3">
      <c r="A496" s="164">
        <v>8</v>
      </c>
      <c r="B496" s="130">
        <v>480</v>
      </c>
      <c r="C496" s="206" t="s">
        <v>448</v>
      </c>
      <c r="D496" s="207"/>
      <c r="E496" s="126"/>
      <c r="F496" s="126"/>
      <c r="G496" s="126"/>
      <c r="H496"/>
      <c r="I496"/>
      <c r="J496"/>
      <c r="K496"/>
      <c r="L496" s="126"/>
      <c r="M496" s="126"/>
      <c r="N496" s="208"/>
      <c r="O496" s="209"/>
      <c r="P496" s="210"/>
      <c r="Q496" s="211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  <c r="EH496"/>
      <c r="EI496"/>
      <c r="EJ496"/>
      <c r="EK496"/>
      <c r="EL496"/>
      <c r="EM496"/>
      <c r="EN496"/>
      <c r="EO496"/>
      <c r="EP496"/>
      <c r="EQ496"/>
      <c r="ER496"/>
      <c r="ES496"/>
      <c r="ET496"/>
      <c r="EU496"/>
      <c r="EV496"/>
      <c r="EW496"/>
      <c r="EX496"/>
      <c r="EY496"/>
      <c r="EZ496"/>
      <c r="FA496"/>
      <c r="FB496"/>
      <c r="FC496"/>
      <c r="FD496"/>
      <c r="FE496"/>
      <c r="FF496"/>
      <c r="FG496"/>
      <c r="FH496"/>
      <c r="FI496"/>
      <c r="FJ496"/>
      <c r="FK496"/>
      <c r="FL496"/>
      <c r="FM496"/>
      <c r="FN496"/>
      <c r="FO496"/>
      <c r="FP496"/>
      <c r="FQ496"/>
      <c r="FR496"/>
      <c r="FS496"/>
      <c r="FT496"/>
      <c r="FU496"/>
      <c r="FV496"/>
      <c r="FW496"/>
      <c r="FX496"/>
      <c r="FY496"/>
      <c r="FZ496"/>
      <c r="GA496"/>
      <c r="GB496"/>
      <c r="GC496"/>
      <c r="GD496"/>
      <c r="GE496"/>
      <c r="GF496"/>
      <c r="GG496"/>
      <c r="GH496"/>
      <c r="GI496"/>
      <c r="GJ496"/>
      <c r="GK496"/>
      <c r="GL496"/>
      <c r="GM496"/>
    </row>
    <row r="497" spans="1:195" x14ac:dyDescent="0.3">
      <c r="A497" s="204">
        <v>8</v>
      </c>
      <c r="B497" s="203">
        <v>535</v>
      </c>
      <c r="C497" s="205" t="s">
        <v>425</v>
      </c>
      <c r="G497"/>
      <c r="H497" s="126"/>
      <c r="I497" s="126"/>
      <c r="J497" s="126"/>
      <c r="K497" s="126"/>
      <c r="M497"/>
    </row>
    <row r="498" spans="1:195" x14ac:dyDescent="0.3">
      <c r="A498" s="164">
        <v>10</v>
      </c>
      <c r="B498" s="130">
        <v>409</v>
      </c>
      <c r="C498" s="206" t="s">
        <v>519</v>
      </c>
      <c r="D498" s="207"/>
      <c r="E498" s="126"/>
      <c r="F498" s="126"/>
      <c r="G498" s="126"/>
      <c r="I498"/>
      <c r="J498"/>
      <c r="L498" s="126"/>
      <c r="M498" s="126"/>
      <c r="N498" s="208"/>
      <c r="O498" s="209"/>
      <c r="P498" s="210"/>
      <c r="Q498" s="211"/>
    </row>
    <row r="499" spans="1:195" s="168" customFormat="1" x14ac:dyDescent="0.3">
      <c r="A499" s="204">
        <v>1</v>
      </c>
      <c r="B499" s="203">
        <v>546</v>
      </c>
      <c r="C499" s="206" t="s">
        <v>80</v>
      </c>
      <c r="D499" s="4"/>
      <c r="E499"/>
      <c r="F499"/>
      <c r="G499"/>
      <c r="H499"/>
      <c r="I499"/>
      <c r="J499"/>
      <c r="K499"/>
      <c r="L499"/>
      <c r="M499" s="213"/>
      <c r="N499"/>
      <c r="O499" s="5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  <c r="EH499"/>
      <c r="EI499"/>
      <c r="EJ499"/>
      <c r="EK499"/>
      <c r="EL499"/>
      <c r="EM499"/>
      <c r="EN499"/>
      <c r="EO499"/>
      <c r="EP499"/>
      <c r="EQ499"/>
      <c r="ER499"/>
      <c r="ES499"/>
      <c r="ET499"/>
      <c r="EU499"/>
      <c r="EV499"/>
      <c r="EW499"/>
      <c r="EX499"/>
      <c r="EY499"/>
      <c r="EZ499"/>
      <c r="FA499"/>
      <c r="FB499"/>
      <c r="FC499"/>
      <c r="FD499"/>
      <c r="FE499"/>
      <c r="FF499"/>
      <c r="FG499"/>
      <c r="FH499"/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  <c r="FX499"/>
      <c r="FY499"/>
      <c r="FZ499"/>
      <c r="GA499"/>
      <c r="GB499"/>
      <c r="GC499"/>
      <c r="GD499"/>
      <c r="GE499"/>
      <c r="GF499"/>
      <c r="GG499"/>
      <c r="GH499"/>
      <c r="GI499"/>
      <c r="GJ499"/>
      <c r="GK499"/>
      <c r="GL499"/>
      <c r="GM499"/>
    </row>
    <row r="500" spans="1:195" x14ac:dyDescent="0.3">
      <c r="A500" s="164">
        <v>6</v>
      </c>
      <c r="B500" s="203">
        <v>458</v>
      </c>
      <c r="C500" s="206" t="s">
        <v>307</v>
      </c>
      <c r="G500"/>
      <c r="I500"/>
      <c r="J500"/>
      <c r="M500"/>
    </row>
    <row r="501" spans="1:195" x14ac:dyDescent="0.3">
      <c r="G501"/>
      <c r="I501"/>
      <c r="J501"/>
      <c r="M501"/>
    </row>
    <row r="502" spans="1:195" x14ac:dyDescent="0.3">
      <c r="G502"/>
      <c r="I502"/>
      <c r="J502"/>
      <c r="M502"/>
    </row>
    <row r="503" spans="1:195" x14ac:dyDescent="0.3">
      <c r="G503"/>
      <c r="I503"/>
      <c r="J503"/>
      <c r="M503"/>
    </row>
    <row r="504" spans="1:195" x14ac:dyDescent="0.3">
      <c r="G504"/>
      <c r="I504"/>
      <c r="J504"/>
      <c r="M504"/>
    </row>
    <row r="505" spans="1:195" x14ac:dyDescent="0.3">
      <c r="G505"/>
      <c r="I505"/>
      <c r="J505"/>
      <c r="M505"/>
    </row>
    <row r="506" spans="1:195" x14ac:dyDescent="0.3">
      <c r="G506"/>
      <c r="I506"/>
      <c r="J506"/>
      <c r="M506"/>
    </row>
    <row r="507" spans="1:195" x14ac:dyDescent="0.3">
      <c r="A507" t="s">
        <v>566</v>
      </c>
      <c r="G507"/>
      <c r="I507"/>
      <c r="J507"/>
      <c r="M507"/>
    </row>
    <row r="508" spans="1:195" x14ac:dyDescent="0.3">
      <c r="A508" s="164">
        <v>7</v>
      </c>
      <c r="B508" s="130">
        <v>187</v>
      </c>
      <c r="C508" s="206" t="s">
        <v>386</v>
      </c>
      <c r="G508"/>
      <c r="I508"/>
      <c r="J508"/>
      <c r="M508"/>
    </row>
    <row r="509" spans="1:195" x14ac:dyDescent="0.3">
      <c r="A509" s="164">
        <v>8</v>
      </c>
      <c r="B509" s="130">
        <v>160</v>
      </c>
      <c r="C509" s="206" t="s">
        <v>430</v>
      </c>
      <c r="G509"/>
      <c r="I509"/>
      <c r="J509"/>
      <c r="M509"/>
    </row>
    <row r="510" spans="1:195" x14ac:dyDescent="0.3">
      <c r="A510" s="164">
        <v>8</v>
      </c>
      <c r="B510" s="130">
        <v>2009</v>
      </c>
      <c r="C510" s="206" t="s">
        <v>439</v>
      </c>
      <c r="G510"/>
      <c r="I510"/>
      <c r="J510"/>
      <c r="M510"/>
    </row>
    <row r="511" spans="1:195" x14ac:dyDescent="0.3">
      <c r="A511" s="164">
        <v>9</v>
      </c>
      <c r="B511" s="130">
        <v>336</v>
      </c>
      <c r="C511" s="206" t="s">
        <v>487</v>
      </c>
      <c r="G511"/>
      <c r="I511"/>
      <c r="M511"/>
    </row>
    <row r="512" spans="1:195" x14ac:dyDescent="0.3">
      <c r="A512" s="164">
        <v>10</v>
      </c>
      <c r="B512" s="130">
        <v>251</v>
      </c>
      <c r="C512" s="206" t="s">
        <v>541</v>
      </c>
      <c r="G512"/>
      <c r="I512"/>
    </row>
    <row r="513" spans="1:17" x14ac:dyDescent="0.3">
      <c r="A513" s="204">
        <v>7</v>
      </c>
      <c r="B513" s="203">
        <v>87</v>
      </c>
      <c r="C513" s="205" t="s">
        <v>364</v>
      </c>
      <c r="G513"/>
      <c r="H513" s="177"/>
      <c r="I513" s="177"/>
      <c r="J513" s="177"/>
      <c r="K513" s="177"/>
    </row>
    <row r="514" spans="1:17" ht="39.9" customHeight="1" x14ac:dyDescent="0.3">
      <c r="A514" s="164">
        <v>7</v>
      </c>
      <c r="B514" s="130">
        <v>325</v>
      </c>
      <c r="C514" s="206" t="s">
        <v>414</v>
      </c>
      <c r="D514" s="178"/>
      <c r="E514" s="177"/>
      <c r="F514" s="177"/>
      <c r="G514" s="177"/>
      <c r="I514" s="140"/>
      <c r="J514" s="43"/>
      <c r="L514" s="177"/>
      <c r="M514" s="177"/>
      <c r="N514" s="179"/>
      <c r="O514" s="180"/>
      <c r="P514" s="181"/>
      <c r="Q514" s="182"/>
    </row>
    <row r="515" spans="1:17" x14ac:dyDescent="0.3">
      <c r="A515" s="204">
        <v>9</v>
      </c>
      <c r="B515" s="203">
        <v>289</v>
      </c>
      <c r="C515" s="205" t="s">
        <v>458</v>
      </c>
      <c r="G515"/>
      <c r="H515" s="183"/>
      <c r="I515" s="183"/>
      <c r="J515" s="75">
        <f>SUM(E516:F516)</f>
        <v>0</v>
      </c>
      <c r="K515" s="184"/>
    </row>
    <row r="516" spans="1:17" x14ac:dyDescent="0.3">
      <c r="A516" s="71">
        <v>2</v>
      </c>
      <c r="B516" s="130">
        <v>496</v>
      </c>
      <c r="C516" s="72" t="s">
        <v>556</v>
      </c>
      <c r="D516" s="73">
        <v>15</v>
      </c>
      <c r="E516" s="76"/>
      <c r="F516" s="76"/>
      <c r="G516" s="183"/>
      <c r="H516" s="183"/>
      <c r="I516" s="183"/>
      <c r="J516" s="75">
        <f>SUM(E517:F517)</f>
        <v>0</v>
      </c>
      <c r="K516" s="184"/>
      <c r="L516" s="184"/>
      <c r="M516" s="74">
        <f t="shared" ref="M516:M517" si="73">SUM(K516:L516)</f>
        <v>0</v>
      </c>
      <c r="N516" s="77">
        <f>SUM(M516/D516)</f>
        <v>0</v>
      </c>
      <c r="O516" s="78"/>
      <c r="P516" s="79">
        <v>30</v>
      </c>
      <c r="Q516" s="228" t="s">
        <v>557</v>
      </c>
    </row>
    <row r="517" spans="1:17" x14ac:dyDescent="0.3">
      <c r="A517" s="71">
        <v>2</v>
      </c>
      <c r="B517" s="130">
        <v>582</v>
      </c>
      <c r="C517" s="72" t="s">
        <v>554</v>
      </c>
      <c r="D517" s="73">
        <v>14</v>
      </c>
      <c r="E517" s="76"/>
      <c r="F517" s="76"/>
      <c r="G517" s="183"/>
      <c r="H517" s="183"/>
      <c r="I517" s="183"/>
      <c r="J517" s="75">
        <f>SUM(E518:F518)</f>
        <v>0</v>
      </c>
      <c r="K517" s="184"/>
      <c r="L517" s="184">
        <f>7+1+1+1+1</f>
        <v>11</v>
      </c>
      <c r="M517" s="74">
        <f t="shared" si="73"/>
        <v>11</v>
      </c>
      <c r="N517" s="77">
        <f>SUM(M517/D517)</f>
        <v>0.7857142857142857</v>
      </c>
      <c r="O517" s="78"/>
      <c r="P517" s="79">
        <v>50</v>
      </c>
      <c r="Q517" s="228" t="s">
        <v>213</v>
      </c>
    </row>
    <row r="518" spans="1:17" x14ac:dyDescent="0.3">
      <c r="A518" s="71">
        <v>10</v>
      </c>
      <c r="B518" s="130">
        <v>531</v>
      </c>
      <c r="C518" s="72" t="s">
        <v>558</v>
      </c>
      <c r="D518" s="73">
        <v>10</v>
      </c>
      <c r="E518" s="76"/>
      <c r="F518" s="76"/>
      <c r="G518" s="183"/>
      <c r="H518" s="183"/>
      <c r="I518" s="183"/>
      <c r="J518" s="75">
        <f>SUM(E519:F519)</f>
        <v>0</v>
      </c>
      <c r="K518" s="184"/>
      <c r="L518" s="184">
        <f>1</f>
        <v>1</v>
      </c>
      <c r="M518" s="74">
        <f t="shared" ref="M518:M520" si="74">SUM(K518:L518)</f>
        <v>1</v>
      </c>
      <c r="N518" s="77">
        <f>SUM(M518/D518)</f>
        <v>0.1</v>
      </c>
      <c r="O518" s="78"/>
      <c r="P518" s="79">
        <v>69</v>
      </c>
      <c r="Q518" s="228" t="s">
        <v>176</v>
      </c>
    </row>
    <row r="519" spans="1:17" x14ac:dyDescent="0.3">
      <c r="A519" s="71">
        <v>10</v>
      </c>
      <c r="B519" s="130">
        <v>394</v>
      </c>
      <c r="C519" s="72" t="s">
        <v>559</v>
      </c>
      <c r="D519" s="73">
        <v>10</v>
      </c>
      <c r="E519" s="76"/>
      <c r="F519" s="76"/>
      <c r="G519" s="183"/>
      <c r="H519" s="183"/>
      <c r="I519" s="183"/>
      <c r="J519" s="75">
        <f>SUM(E520:F520)</f>
        <v>0</v>
      </c>
      <c r="K519" s="184"/>
      <c r="L519" s="184"/>
      <c r="M519" s="74">
        <f t="shared" si="74"/>
        <v>0</v>
      </c>
      <c r="N519" s="77">
        <f>SUM(M519/D519)</f>
        <v>0</v>
      </c>
      <c r="O519" s="78"/>
      <c r="P519" s="79">
        <v>105</v>
      </c>
      <c r="Q519" s="228" t="s">
        <v>103</v>
      </c>
    </row>
    <row r="520" spans="1:17" x14ac:dyDescent="0.3">
      <c r="A520" s="71">
        <v>10</v>
      </c>
      <c r="B520" s="130">
        <v>597</v>
      </c>
      <c r="C520" s="72" t="s">
        <v>560</v>
      </c>
      <c r="D520" s="73">
        <v>26</v>
      </c>
      <c r="E520" s="76"/>
      <c r="F520" s="76"/>
      <c r="G520" s="183"/>
      <c r="I520"/>
      <c r="L520" s="184">
        <f>1+19+2+1</f>
        <v>23</v>
      </c>
      <c r="M520" s="74">
        <f t="shared" si="74"/>
        <v>23</v>
      </c>
      <c r="N520" s="77">
        <f>SUM(M520/D520)</f>
        <v>0.88461538461538458</v>
      </c>
      <c r="O520" s="78"/>
      <c r="P520" s="79">
        <v>63</v>
      </c>
      <c r="Q520" s="228" t="s">
        <v>93</v>
      </c>
    </row>
    <row r="521" spans="1:17" x14ac:dyDescent="0.3">
      <c r="G521"/>
      <c r="H521" s="184"/>
      <c r="I521" s="184"/>
      <c r="J521" s="75">
        <f>SUM(E522:F522)</f>
        <v>0</v>
      </c>
      <c r="K521" s="184"/>
    </row>
    <row r="522" spans="1:17" x14ac:dyDescent="0.3">
      <c r="A522" s="71">
        <v>9</v>
      </c>
      <c r="B522" s="130">
        <v>53</v>
      </c>
      <c r="C522" s="72" t="s">
        <v>561</v>
      </c>
      <c r="D522" s="73">
        <v>15</v>
      </c>
      <c r="E522" s="109"/>
      <c r="F522" s="109"/>
      <c r="G522" s="184"/>
      <c r="I522"/>
      <c r="L522" s="184">
        <f>2+1</f>
        <v>3</v>
      </c>
      <c r="M522" s="74">
        <f t="shared" ref="M522" si="75">SUM(K522:L522)</f>
        <v>3</v>
      </c>
      <c r="N522" s="77">
        <f>SUM(M522/D522)</f>
        <v>0.2</v>
      </c>
      <c r="O522" s="78"/>
      <c r="P522" s="79">
        <v>255</v>
      </c>
      <c r="Q522" s="228" t="s">
        <v>355</v>
      </c>
    </row>
    <row r="523" spans="1:17" x14ac:dyDescent="0.3">
      <c r="G523"/>
      <c r="I523"/>
    </row>
    <row r="524" spans="1:17" x14ac:dyDescent="0.3">
      <c r="G524"/>
      <c r="I524"/>
    </row>
    <row r="525" spans="1:17" x14ac:dyDescent="0.3">
      <c r="G525"/>
      <c r="I525"/>
    </row>
    <row r="526" spans="1:17" x14ac:dyDescent="0.3">
      <c r="G526"/>
      <c r="I526"/>
    </row>
    <row r="527" spans="1:17" x14ac:dyDescent="0.3">
      <c r="G527"/>
      <c r="I527"/>
    </row>
    <row r="528" spans="1:17" x14ac:dyDescent="0.3">
      <c r="G528"/>
      <c r="I528"/>
    </row>
    <row r="529" spans="7:9" x14ac:dyDescent="0.3">
      <c r="G529"/>
      <c r="I529"/>
    </row>
    <row r="530" spans="7:9" x14ac:dyDescent="0.3">
      <c r="G530"/>
      <c r="I530"/>
    </row>
    <row r="531" spans="7:9" x14ac:dyDescent="0.3">
      <c r="G531"/>
      <c r="I531"/>
    </row>
    <row r="532" spans="7:9" x14ac:dyDescent="0.3">
      <c r="G532"/>
      <c r="I532"/>
    </row>
    <row r="533" spans="7:9" x14ac:dyDescent="0.3">
      <c r="G533"/>
      <c r="I533"/>
    </row>
    <row r="534" spans="7:9" x14ac:dyDescent="0.3">
      <c r="G534"/>
      <c r="I534"/>
    </row>
    <row r="535" spans="7:9" x14ac:dyDescent="0.3">
      <c r="G535"/>
      <c r="I535"/>
    </row>
    <row r="536" spans="7:9" x14ac:dyDescent="0.3">
      <c r="G536"/>
      <c r="I536"/>
    </row>
    <row r="537" spans="7:9" x14ac:dyDescent="0.3">
      <c r="G537"/>
      <c r="I537"/>
    </row>
    <row r="538" spans="7:9" x14ac:dyDescent="0.3">
      <c r="G538"/>
      <c r="I538"/>
    </row>
    <row r="539" spans="7:9" x14ac:dyDescent="0.3">
      <c r="G539"/>
      <c r="I539"/>
    </row>
    <row r="540" spans="7:9" x14ac:dyDescent="0.3">
      <c r="G540"/>
      <c r="I540"/>
    </row>
    <row r="541" spans="7:9" x14ac:dyDescent="0.3">
      <c r="G541"/>
      <c r="I541"/>
    </row>
    <row r="542" spans="7:9" x14ac:dyDescent="0.3">
      <c r="G542"/>
      <c r="I542"/>
    </row>
    <row r="543" spans="7:9" x14ac:dyDescent="0.3">
      <c r="G543"/>
      <c r="I543"/>
    </row>
    <row r="544" spans="7:9" x14ac:dyDescent="0.3">
      <c r="G544"/>
      <c r="I544"/>
    </row>
    <row r="545" spans="7:9" x14ac:dyDescent="0.3">
      <c r="G545"/>
      <c r="I545"/>
    </row>
    <row r="546" spans="7:9" x14ac:dyDescent="0.3">
      <c r="G546"/>
      <c r="I546"/>
    </row>
    <row r="547" spans="7:9" x14ac:dyDescent="0.3">
      <c r="G547"/>
      <c r="I547"/>
    </row>
    <row r="548" spans="7:9" x14ac:dyDescent="0.3">
      <c r="G548"/>
      <c r="I548"/>
    </row>
    <row r="549" spans="7:9" x14ac:dyDescent="0.3">
      <c r="G549"/>
      <c r="I549"/>
    </row>
    <row r="550" spans="7:9" x14ac:dyDescent="0.3">
      <c r="G550"/>
      <c r="I550"/>
    </row>
    <row r="551" spans="7:9" x14ac:dyDescent="0.3">
      <c r="G551"/>
      <c r="I551"/>
    </row>
    <row r="552" spans="7:9" x14ac:dyDescent="0.3">
      <c r="G552"/>
      <c r="I552"/>
    </row>
    <row r="553" spans="7:9" x14ac:dyDescent="0.3">
      <c r="G553"/>
      <c r="I553"/>
    </row>
    <row r="554" spans="7:9" x14ac:dyDescent="0.3">
      <c r="G554"/>
      <c r="I554"/>
    </row>
    <row r="555" spans="7:9" x14ac:dyDescent="0.3">
      <c r="G555"/>
      <c r="I555"/>
    </row>
    <row r="556" spans="7:9" x14ac:dyDescent="0.3">
      <c r="G556"/>
      <c r="I556"/>
    </row>
    <row r="557" spans="7:9" x14ac:dyDescent="0.3">
      <c r="G557"/>
      <c r="I557"/>
    </row>
    <row r="558" spans="7:9" x14ac:dyDescent="0.3">
      <c r="G558"/>
      <c r="I558"/>
    </row>
    <row r="559" spans="7:9" x14ac:dyDescent="0.3">
      <c r="G559"/>
      <c r="I559"/>
    </row>
    <row r="560" spans="7:9" x14ac:dyDescent="0.3">
      <c r="G560"/>
      <c r="I560"/>
    </row>
    <row r="561" spans="7:9" x14ac:dyDescent="0.3">
      <c r="G561"/>
      <c r="I561"/>
    </row>
    <row r="562" spans="7:9" x14ac:dyDescent="0.3">
      <c r="G562"/>
      <c r="I562"/>
    </row>
    <row r="563" spans="7:9" x14ac:dyDescent="0.3">
      <c r="G563"/>
      <c r="I563"/>
    </row>
    <row r="564" spans="7:9" x14ac:dyDescent="0.3">
      <c r="G564"/>
      <c r="I564"/>
    </row>
    <row r="565" spans="7:9" x14ac:dyDescent="0.3">
      <c r="G565"/>
      <c r="I565"/>
    </row>
    <row r="566" spans="7:9" x14ac:dyDescent="0.3">
      <c r="G566"/>
      <c r="I566"/>
    </row>
    <row r="567" spans="7:9" x14ac:dyDescent="0.3">
      <c r="G567"/>
      <c r="I567"/>
    </row>
    <row r="568" spans="7:9" x14ac:dyDescent="0.3">
      <c r="G568"/>
      <c r="I568"/>
    </row>
    <row r="569" spans="7:9" x14ac:dyDescent="0.3">
      <c r="G569"/>
      <c r="I569"/>
    </row>
    <row r="570" spans="7:9" x14ac:dyDescent="0.3">
      <c r="G570"/>
      <c r="I570"/>
    </row>
    <row r="571" spans="7:9" x14ac:dyDescent="0.3">
      <c r="G571"/>
      <c r="I571"/>
    </row>
    <row r="572" spans="7:9" x14ac:dyDescent="0.3">
      <c r="G572"/>
      <c r="I572"/>
    </row>
    <row r="573" spans="7:9" x14ac:dyDescent="0.3">
      <c r="G573"/>
      <c r="I573"/>
    </row>
    <row r="574" spans="7:9" x14ac:dyDescent="0.3">
      <c r="G574"/>
      <c r="I574"/>
    </row>
    <row r="575" spans="7:9" x14ac:dyDescent="0.3">
      <c r="G575"/>
      <c r="I575"/>
    </row>
    <row r="576" spans="7:9" x14ac:dyDescent="0.3">
      <c r="G576"/>
      <c r="I576"/>
    </row>
    <row r="577" spans="7:9" x14ac:dyDescent="0.3">
      <c r="G577"/>
      <c r="I577"/>
    </row>
    <row r="578" spans="7:9" x14ac:dyDescent="0.3">
      <c r="G578"/>
      <c r="I578"/>
    </row>
    <row r="579" spans="7:9" x14ac:dyDescent="0.3">
      <c r="G579"/>
      <c r="I579"/>
    </row>
    <row r="580" spans="7:9" x14ac:dyDescent="0.3">
      <c r="G580"/>
      <c r="I580"/>
    </row>
    <row r="581" spans="7:9" x14ac:dyDescent="0.3">
      <c r="G581"/>
      <c r="I581"/>
    </row>
    <row r="582" spans="7:9" x14ac:dyDescent="0.3">
      <c r="G582"/>
      <c r="I582"/>
    </row>
    <row r="583" spans="7:9" x14ac:dyDescent="0.3">
      <c r="G583"/>
      <c r="I583"/>
    </row>
    <row r="584" spans="7:9" x14ac:dyDescent="0.3">
      <c r="G584"/>
      <c r="I584"/>
    </row>
    <row r="585" spans="7:9" x14ac:dyDescent="0.3">
      <c r="G585"/>
      <c r="I585"/>
    </row>
    <row r="586" spans="7:9" x14ac:dyDescent="0.3">
      <c r="G586"/>
      <c r="I586"/>
    </row>
    <row r="587" spans="7:9" x14ac:dyDescent="0.3">
      <c r="G587"/>
      <c r="I587"/>
    </row>
    <row r="588" spans="7:9" x14ac:dyDescent="0.3">
      <c r="G588"/>
      <c r="I588"/>
    </row>
    <row r="589" spans="7:9" x14ac:dyDescent="0.3">
      <c r="G589"/>
      <c r="I589"/>
    </row>
    <row r="590" spans="7:9" x14ac:dyDescent="0.3">
      <c r="G590"/>
      <c r="I590"/>
    </row>
    <row r="591" spans="7:9" x14ac:dyDescent="0.3">
      <c r="G591"/>
      <c r="I591"/>
    </row>
    <row r="592" spans="7:9" x14ac:dyDescent="0.3">
      <c r="G592"/>
      <c r="I592"/>
    </row>
    <row r="593" spans="7:9" x14ac:dyDescent="0.3">
      <c r="G593"/>
      <c r="I593"/>
    </row>
    <row r="594" spans="7:9" x14ac:dyDescent="0.3">
      <c r="G594"/>
      <c r="I594"/>
    </row>
    <row r="595" spans="7:9" x14ac:dyDescent="0.3">
      <c r="G595"/>
      <c r="I595"/>
    </row>
    <row r="596" spans="7:9" x14ac:dyDescent="0.3">
      <c r="G596"/>
      <c r="I596"/>
    </row>
    <row r="597" spans="7:9" x14ac:dyDescent="0.3">
      <c r="G597"/>
      <c r="I597"/>
    </row>
    <row r="598" spans="7:9" x14ac:dyDescent="0.3">
      <c r="G598"/>
      <c r="I598"/>
    </row>
    <row r="599" spans="7:9" x14ac:dyDescent="0.3">
      <c r="G599"/>
      <c r="I599"/>
    </row>
    <row r="600" spans="7:9" x14ac:dyDescent="0.3">
      <c r="G600"/>
      <c r="I600"/>
    </row>
    <row r="601" spans="7:9" x14ac:dyDescent="0.3">
      <c r="G601"/>
      <c r="I601"/>
    </row>
    <row r="602" spans="7:9" x14ac:dyDescent="0.3">
      <c r="G602"/>
      <c r="I602"/>
    </row>
    <row r="603" spans="7:9" x14ac:dyDescent="0.3">
      <c r="G603"/>
      <c r="I603"/>
    </row>
    <row r="604" spans="7:9" x14ac:dyDescent="0.3">
      <c r="G604"/>
      <c r="I604"/>
    </row>
    <row r="605" spans="7:9" x14ac:dyDescent="0.3">
      <c r="G605"/>
      <c r="I605"/>
    </row>
    <row r="606" spans="7:9" x14ac:dyDescent="0.3">
      <c r="G606"/>
      <c r="I606"/>
    </row>
    <row r="607" spans="7:9" x14ac:dyDescent="0.3">
      <c r="G607"/>
      <c r="I607"/>
    </row>
    <row r="608" spans="7:9" x14ac:dyDescent="0.3">
      <c r="G608"/>
      <c r="I608"/>
    </row>
    <row r="609" spans="7:9" x14ac:dyDescent="0.3">
      <c r="G609"/>
      <c r="I609"/>
    </row>
    <row r="610" spans="7:9" x14ac:dyDescent="0.3">
      <c r="G610"/>
      <c r="I610"/>
    </row>
    <row r="611" spans="7:9" x14ac:dyDescent="0.3">
      <c r="G611"/>
      <c r="I611"/>
    </row>
    <row r="612" spans="7:9" x14ac:dyDescent="0.3">
      <c r="G612"/>
      <c r="I612"/>
    </row>
    <row r="613" spans="7:9" x14ac:dyDescent="0.3">
      <c r="G613"/>
      <c r="I613"/>
    </row>
    <row r="614" spans="7:9" x14ac:dyDescent="0.3">
      <c r="G614"/>
      <c r="I614"/>
    </row>
    <row r="615" spans="7:9" x14ac:dyDescent="0.3">
      <c r="G615"/>
      <c r="I615"/>
    </row>
    <row r="616" spans="7:9" x14ac:dyDescent="0.3">
      <c r="G616"/>
      <c r="I616"/>
    </row>
    <row r="617" spans="7:9" x14ac:dyDescent="0.3">
      <c r="G617"/>
      <c r="I617"/>
    </row>
    <row r="618" spans="7:9" x14ac:dyDescent="0.3">
      <c r="G618"/>
      <c r="I618"/>
    </row>
    <row r="619" spans="7:9" x14ac:dyDescent="0.3">
      <c r="G619"/>
      <c r="I619"/>
    </row>
    <row r="620" spans="7:9" x14ac:dyDescent="0.3">
      <c r="G620"/>
      <c r="I620"/>
    </row>
    <row r="621" spans="7:9" x14ac:dyDescent="0.3">
      <c r="G621"/>
      <c r="I621"/>
    </row>
    <row r="622" spans="7:9" x14ac:dyDescent="0.3">
      <c r="G622"/>
      <c r="I622"/>
    </row>
    <row r="623" spans="7:9" x14ac:dyDescent="0.3">
      <c r="G623"/>
      <c r="I623"/>
    </row>
    <row r="624" spans="7:9" x14ac:dyDescent="0.3">
      <c r="G624"/>
      <c r="I624"/>
    </row>
    <row r="625" spans="7:9" x14ac:dyDescent="0.3">
      <c r="G625"/>
      <c r="I625"/>
    </row>
    <row r="626" spans="7:9" x14ac:dyDescent="0.3">
      <c r="G626"/>
      <c r="I626"/>
    </row>
    <row r="627" spans="7:9" x14ac:dyDescent="0.3">
      <c r="G627"/>
      <c r="I627"/>
    </row>
    <row r="628" spans="7:9" x14ac:dyDescent="0.3">
      <c r="G628"/>
      <c r="I628"/>
    </row>
    <row r="629" spans="7:9" x14ac:dyDescent="0.3">
      <c r="G629"/>
      <c r="I629"/>
    </row>
    <row r="630" spans="7:9" x14ac:dyDescent="0.3">
      <c r="G630"/>
      <c r="I630"/>
    </row>
    <row r="631" spans="7:9" x14ac:dyDescent="0.3">
      <c r="G631"/>
      <c r="I631"/>
    </row>
    <row r="632" spans="7:9" x14ac:dyDescent="0.3">
      <c r="G632"/>
      <c r="I632"/>
    </row>
    <row r="633" spans="7:9" x14ac:dyDescent="0.3">
      <c r="G633"/>
      <c r="I633"/>
    </row>
    <row r="634" spans="7:9" x14ac:dyDescent="0.3">
      <c r="G634"/>
      <c r="I634"/>
    </row>
    <row r="635" spans="7:9" x14ac:dyDescent="0.3">
      <c r="G635"/>
      <c r="I635"/>
    </row>
    <row r="636" spans="7:9" x14ac:dyDescent="0.3">
      <c r="G636"/>
      <c r="I636"/>
    </row>
    <row r="637" spans="7:9" x14ac:dyDescent="0.3">
      <c r="G637"/>
      <c r="I637"/>
    </row>
    <row r="638" spans="7:9" x14ac:dyDescent="0.3">
      <c r="G638"/>
      <c r="I638"/>
    </row>
    <row r="639" spans="7:9" x14ac:dyDescent="0.3">
      <c r="G639"/>
      <c r="I639"/>
    </row>
    <row r="640" spans="7:9" x14ac:dyDescent="0.3">
      <c r="G640"/>
      <c r="I640"/>
    </row>
    <row r="641" spans="7:9" x14ac:dyDescent="0.3">
      <c r="G641"/>
      <c r="I641"/>
    </row>
    <row r="642" spans="7:9" x14ac:dyDescent="0.3">
      <c r="G642"/>
      <c r="I642"/>
    </row>
    <row r="643" spans="7:9" x14ac:dyDescent="0.3">
      <c r="G643"/>
      <c r="I643"/>
    </row>
    <row r="644" spans="7:9" x14ac:dyDescent="0.3">
      <c r="G644"/>
      <c r="I644"/>
    </row>
    <row r="645" spans="7:9" x14ac:dyDescent="0.3">
      <c r="G645"/>
      <c r="I645"/>
    </row>
    <row r="646" spans="7:9" x14ac:dyDescent="0.3">
      <c r="G646"/>
      <c r="I646"/>
    </row>
    <row r="647" spans="7:9" x14ac:dyDescent="0.3">
      <c r="G647"/>
      <c r="I647"/>
    </row>
    <row r="648" spans="7:9" x14ac:dyDescent="0.3">
      <c r="G648"/>
      <c r="I648"/>
    </row>
    <row r="649" spans="7:9" x14ac:dyDescent="0.3">
      <c r="G649"/>
      <c r="I649"/>
    </row>
    <row r="650" spans="7:9" x14ac:dyDescent="0.3">
      <c r="G650"/>
      <c r="I650"/>
    </row>
    <row r="651" spans="7:9" x14ac:dyDescent="0.3">
      <c r="G651"/>
      <c r="I651"/>
    </row>
    <row r="652" spans="7:9" x14ac:dyDescent="0.3">
      <c r="G652"/>
      <c r="I652"/>
    </row>
    <row r="653" spans="7:9" x14ac:dyDescent="0.3">
      <c r="G653"/>
      <c r="I653"/>
    </row>
    <row r="654" spans="7:9" x14ac:dyDescent="0.3">
      <c r="G654"/>
      <c r="I654"/>
    </row>
    <row r="655" spans="7:9" x14ac:dyDescent="0.3">
      <c r="G655"/>
      <c r="I655"/>
    </row>
    <row r="656" spans="7:9" x14ac:dyDescent="0.3">
      <c r="G656"/>
      <c r="I656"/>
    </row>
    <row r="657" spans="7:9" x14ac:dyDescent="0.3">
      <c r="G657"/>
      <c r="I657"/>
    </row>
    <row r="658" spans="7:9" x14ac:dyDescent="0.3">
      <c r="G658"/>
      <c r="I658"/>
    </row>
    <row r="659" spans="7:9" x14ac:dyDescent="0.3">
      <c r="G659"/>
      <c r="I659"/>
    </row>
    <row r="660" spans="7:9" x14ac:dyDescent="0.3">
      <c r="G660"/>
      <c r="I660"/>
    </row>
    <row r="661" spans="7:9" x14ac:dyDescent="0.3">
      <c r="G661"/>
      <c r="I661"/>
    </row>
    <row r="662" spans="7:9" x14ac:dyDescent="0.3">
      <c r="G662"/>
      <c r="I662"/>
    </row>
    <row r="663" spans="7:9" x14ac:dyDescent="0.3">
      <c r="G663"/>
      <c r="I663"/>
    </row>
    <row r="664" spans="7:9" x14ac:dyDescent="0.3">
      <c r="G664"/>
      <c r="I664"/>
    </row>
    <row r="665" spans="7:9" x14ac:dyDescent="0.3">
      <c r="G665"/>
      <c r="I665"/>
    </row>
    <row r="666" spans="7:9" x14ac:dyDescent="0.3">
      <c r="G666"/>
      <c r="I666"/>
    </row>
    <row r="667" spans="7:9" x14ac:dyDescent="0.3">
      <c r="G667"/>
      <c r="I667"/>
    </row>
    <row r="668" spans="7:9" x14ac:dyDescent="0.3">
      <c r="G668"/>
      <c r="I668"/>
    </row>
    <row r="669" spans="7:9" x14ac:dyDescent="0.3">
      <c r="G669"/>
      <c r="I669"/>
    </row>
    <row r="670" spans="7:9" x14ac:dyDescent="0.3">
      <c r="G670"/>
      <c r="I670"/>
    </row>
    <row r="671" spans="7:9" x14ac:dyDescent="0.3">
      <c r="G671"/>
      <c r="I671"/>
    </row>
    <row r="672" spans="7:9" x14ac:dyDescent="0.3">
      <c r="G672"/>
      <c r="I672"/>
    </row>
    <row r="673" spans="7:9" x14ac:dyDescent="0.3">
      <c r="G673"/>
      <c r="I673"/>
    </row>
    <row r="674" spans="7:9" x14ac:dyDescent="0.3">
      <c r="G674"/>
      <c r="I674"/>
    </row>
    <row r="675" spans="7:9" x14ac:dyDescent="0.3">
      <c r="G675"/>
      <c r="I675"/>
    </row>
    <row r="676" spans="7:9" x14ac:dyDescent="0.3">
      <c r="G676"/>
      <c r="I676"/>
    </row>
    <row r="677" spans="7:9" x14ac:dyDescent="0.3">
      <c r="G677"/>
      <c r="I677"/>
    </row>
    <row r="678" spans="7:9" x14ac:dyDescent="0.3">
      <c r="G678"/>
      <c r="I678"/>
    </row>
    <row r="679" spans="7:9" x14ac:dyDescent="0.3">
      <c r="G679"/>
      <c r="I679"/>
    </row>
    <row r="680" spans="7:9" x14ac:dyDescent="0.3">
      <c r="G680"/>
      <c r="I680"/>
    </row>
    <row r="681" spans="7:9" x14ac:dyDescent="0.3">
      <c r="G681"/>
      <c r="I681"/>
    </row>
    <row r="682" spans="7:9" x14ac:dyDescent="0.3">
      <c r="G682"/>
      <c r="I682"/>
    </row>
    <row r="683" spans="7:9" x14ac:dyDescent="0.3">
      <c r="G683"/>
      <c r="I683"/>
    </row>
    <row r="684" spans="7:9" x14ac:dyDescent="0.3">
      <c r="G684"/>
      <c r="I684"/>
    </row>
    <row r="685" spans="7:9" x14ac:dyDescent="0.3">
      <c r="G685"/>
      <c r="I685"/>
    </row>
    <row r="686" spans="7:9" x14ac:dyDescent="0.3">
      <c r="G686"/>
      <c r="I686"/>
    </row>
    <row r="687" spans="7:9" x14ac:dyDescent="0.3">
      <c r="G687"/>
      <c r="I687"/>
    </row>
    <row r="688" spans="7:9" x14ac:dyDescent="0.3">
      <c r="G688"/>
      <c r="I688"/>
    </row>
    <row r="689" spans="7:9" x14ac:dyDescent="0.3">
      <c r="G689"/>
      <c r="I689"/>
    </row>
    <row r="690" spans="7:9" x14ac:dyDescent="0.3">
      <c r="G690"/>
      <c r="I690"/>
    </row>
    <row r="691" spans="7:9" x14ac:dyDescent="0.3">
      <c r="G691"/>
      <c r="I691"/>
    </row>
    <row r="692" spans="7:9" x14ac:dyDescent="0.3">
      <c r="G692"/>
      <c r="I692"/>
    </row>
    <row r="693" spans="7:9" x14ac:dyDescent="0.3">
      <c r="G693"/>
      <c r="I693"/>
    </row>
    <row r="694" spans="7:9" x14ac:dyDescent="0.3">
      <c r="G694"/>
      <c r="I694"/>
    </row>
    <row r="695" spans="7:9" x14ac:dyDescent="0.3">
      <c r="G695"/>
      <c r="I695"/>
    </row>
    <row r="696" spans="7:9" x14ac:dyDescent="0.3">
      <c r="G696"/>
      <c r="I696"/>
    </row>
    <row r="697" spans="7:9" x14ac:dyDescent="0.3">
      <c r="G697"/>
      <c r="I697"/>
    </row>
    <row r="698" spans="7:9" x14ac:dyDescent="0.3">
      <c r="G698"/>
      <c r="I698"/>
    </row>
    <row r="699" spans="7:9" x14ac:dyDescent="0.3">
      <c r="G699"/>
      <c r="I699"/>
    </row>
    <row r="700" spans="7:9" x14ac:dyDescent="0.3">
      <c r="G700"/>
      <c r="I700"/>
    </row>
    <row r="701" spans="7:9" x14ac:dyDescent="0.3">
      <c r="G701"/>
      <c r="I701"/>
    </row>
    <row r="702" spans="7:9" x14ac:dyDescent="0.3">
      <c r="G702"/>
      <c r="I702"/>
    </row>
    <row r="703" spans="7:9" x14ac:dyDescent="0.3">
      <c r="G703"/>
      <c r="I703"/>
    </row>
    <row r="704" spans="7:9" x14ac:dyDescent="0.3">
      <c r="G704"/>
      <c r="I704"/>
    </row>
    <row r="705" spans="7:9" x14ac:dyDescent="0.3">
      <c r="G705"/>
      <c r="I705"/>
    </row>
    <row r="706" spans="7:9" x14ac:dyDescent="0.3">
      <c r="G706"/>
      <c r="I706"/>
    </row>
    <row r="707" spans="7:9" x14ac:dyDescent="0.3">
      <c r="G707"/>
      <c r="I707"/>
    </row>
    <row r="708" spans="7:9" x14ac:dyDescent="0.3">
      <c r="G708"/>
      <c r="I708"/>
    </row>
    <row r="709" spans="7:9" x14ac:dyDescent="0.3">
      <c r="G709"/>
      <c r="I709"/>
    </row>
    <row r="710" spans="7:9" x14ac:dyDescent="0.3">
      <c r="G710"/>
      <c r="I710"/>
    </row>
    <row r="711" spans="7:9" x14ac:dyDescent="0.3">
      <c r="G711"/>
      <c r="I711"/>
    </row>
    <row r="712" spans="7:9" x14ac:dyDescent="0.3">
      <c r="G712"/>
      <c r="I712"/>
    </row>
    <row r="713" spans="7:9" x14ac:dyDescent="0.3">
      <c r="G713"/>
      <c r="I713"/>
    </row>
    <row r="714" spans="7:9" x14ac:dyDescent="0.3">
      <c r="G714"/>
      <c r="I714"/>
    </row>
    <row r="715" spans="7:9" x14ac:dyDescent="0.3">
      <c r="G715"/>
      <c r="I715"/>
    </row>
    <row r="716" spans="7:9" x14ac:dyDescent="0.3">
      <c r="G716"/>
      <c r="I716"/>
    </row>
    <row r="717" spans="7:9" x14ac:dyDescent="0.3">
      <c r="G717"/>
      <c r="I717"/>
    </row>
    <row r="718" spans="7:9" x14ac:dyDescent="0.3">
      <c r="G718"/>
      <c r="I718"/>
    </row>
    <row r="719" spans="7:9" x14ac:dyDescent="0.3">
      <c r="G719"/>
      <c r="I719"/>
    </row>
    <row r="720" spans="7:9" x14ac:dyDescent="0.3">
      <c r="G720"/>
      <c r="I720"/>
    </row>
    <row r="721" spans="7:9" x14ac:dyDescent="0.3">
      <c r="G721"/>
      <c r="I721"/>
    </row>
    <row r="722" spans="7:9" x14ac:dyDescent="0.3">
      <c r="G722"/>
      <c r="I722"/>
    </row>
    <row r="723" spans="7:9" x14ac:dyDescent="0.3">
      <c r="G723"/>
      <c r="I723"/>
    </row>
    <row r="724" spans="7:9" x14ac:dyDescent="0.3">
      <c r="G724"/>
      <c r="I724"/>
    </row>
    <row r="725" spans="7:9" x14ac:dyDescent="0.3">
      <c r="G725"/>
      <c r="I725"/>
    </row>
    <row r="726" spans="7:9" x14ac:dyDescent="0.3">
      <c r="G726"/>
      <c r="I726"/>
    </row>
    <row r="727" spans="7:9" x14ac:dyDescent="0.3">
      <c r="G727"/>
      <c r="I727"/>
    </row>
    <row r="728" spans="7:9" x14ac:dyDescent="0.3">
      <c r="G728"/>
      <c r="I728"/>
    </row>
    <row r="729" spans="7:9" x14ac:dyDescent="0.3">
      <c r="G729"/>
      <c r="I729"/>
    </row>
    <row r="730" spans="7:9" x14ac:dyDescent="0.3">
      <c r="G730"/>
      <c r="I730"/>
    </row>
    <row r="731" spans="7:9" x14ac:dyDescent="0.3">
      <c r="G731"/>
      <c r="I731"/>
    </row>
    <row r="732" spans="7:9" x14ac:dyDescent="0.3">
      <c r="G732"/>
      <c r="I732"/>
    </row>
    <row r="733" spans="7:9" x14ac:dyDescent="0.3">
      <c r="G733"/>
      <c r="I733"/>
    </row>
    <row r="734" spans="7:9" x14ac:dyDescent="0.3">
      <c r="G734"/>
      <c r="I734"/>
    </row>
    <row r="735" spans="7:9" x14ac:dyDescent="0.3">
      <c r="G735"/>
      <c r="I735"/>
    </row>
    <row r="736" spans="7:9" x14ac:dyDescent="0.3">
      <c r="G736"/>
      <c r="I736"/>
    </row>
    <row r="737" spans="7:9" x14ac:dyDescent="0.3">
      <c r="G737"/>
      <c r="I737"/>
    </row>
    <row r="738" spans="7:9" x14ac:dyDescent="0.3">
      <c r="G738"/>
      <c r="I738"/>
    </row>
    <row r="739" spans="7:9" x14ac:dyDescent="0.3">
      <c r="G739"/>
      <c r="I739"/>
    </row>
    <row r="740" spans="7:9" x14ac:dyDescent="0.3">
      <c r="G740"/>
      <c r="I740"/>
    </row>
    <row r="741" spans="7:9" x14ac:dyDescent="0.3">
      <c r="G741"/>
      <c r="I741"/>
    </row>
    <row r="742" spans="7:9" x14ac:dyDescent="0.3">
      <c r="G742"/>
      <c r="I742"/>
    </row>
    <row r="743" spans="7:9" x14ac:dyDescent="0.3">
      <c r="G743"/>
      <c r="I743"/>
    </row>
    <row r="744" spans="7:9" x14ac:dyDescent="0.3">
      <c r="G744"/>
      <c r="I744"/>
    </row>
    <row r="745" spans="7:9" x14ac:dyDescent="0.3">
      <c r="G745"/>
      <c r="I745"/>
    </row>
    <row r="746" spans="7:9" x14ac:dyDescent="0.3">
      <c r="G746"/>
      <c r="I746"/>
    </row>
    <row r="747" spans="7:9" x14ac:dyDescent="0.3">
      <c r="G747"/>
      <c r="I747"/>
    </row>
    <row r="748" spans="7:9" x14ac:dyDescent="0.3">
      <c r="G748"/>
      <c r="I748"/>
    </row>
    <row r="749" spans="7:9" x14ac:dyDescent="0.3">
      <c r="G749"/>
      <c r="I749"/>
    </row>
    <row r="750" spans="7:9" x14ac:dyDescent="0.3">
      <c r="G750"/>
      <c r="I750"/>
    </row>
    <row r="751" spans="7:9" x14ac:dyDescent="0.3">
      <c r="G751"/>
      <c r="I751"/>
    </row>
    <row r="752" spans="7:9" x14ac:dyDescent="0.3">
      <c r="G752"/>
      <c r="I752"/>
    </row>
    <row r="753" spans="7:9" x14ac:dyDescent="0.3">
      <c r="G753"/>
      <c r="I753"/>
    </row>
    <row r="754" spans="7:9" x14ac:dyDescent="0.3">
      <c r="G754"/>
      <c r="I754"/>
    </row>
    <row r="755" spans="7:9" x14ac:dyDescent="0.3">
      <c r="G755"/>
      <c r="I755"/>
    </row>
    <row r="756" spans="7:9" x14ac:dyDescent="0.3">
      <c r="G756"/>
      <c r="I756"/>
    </row>
    <row r="757" spans="7:9" x14ac:dyDescent="0.3">
      <c r="G757"/>
      <c r="I757"/>
    </row>
    <row r="758" spans="7:9" x14ac:dyDescent="0.3">
      <c r="G758"/>
      <c r="I758"/>
    </row>
    <row r="759" spans="7:9" x14ac:dyDescent="0.3">
      <c r="G759"/>
      <c r="I759"/>
    </row>
    <row r="760" spans="7:9" x14ac:dyDescent="0.3">
      <c r="G760"/>
      <c r="I760"/>
    </row>
    <row r="761" spans="7:9" x14ac:dyDescent="0.3">
      <c r="G761"/>
      <c r="I761"/>
    </row>
    <row r="762" spans="7:9" x14ac:dyDescent="0.3">
      <c r="G762"/>
      <c r="I762"/>
    </row>
    <row r="763" spans="7:9" x14ac:dyDescent="0.3">
      <c r="G763"/>
      <c r="I763"/>
    </row>
    <row r="764" spans="7:9" x14ac:dyDescent="0.3">
      <c r="G764"/>
      <c r="I764"/>
    </row>
    <row r="765" spans="7:9" x14ac:dyDescent="0.3">
      <c r="G765"/>
      <c r="I765"/>
    </row>
    <row r="766" spans="7:9" x14ac:dyDescent="0.3">
      <c r="G766"/>
      <c r="I766"/>
    </row>
    <row r="767" spans="7:9" x14ac:dyDescent="0.3">
      <c r="G767"/>
      <c r="I767"/>
    </row>
    <row r="768" spans="7:9" x14ac:dyDescent="0.3">
      <c r="G768"/>
      <c r="I768"/>
    </row>
    <row r="769" spans="7:9" x14ac:dyDescent="0.3">
      <c r="G769"/>
      <c r="I769"/>
    </row>
    <row r="770" spans="7:9" x14ac:dyDescent="0.3">
      <c r="G770"/>
      <c r="I770"/>
    </row>
    <row r="771" spans="7:9" x14ac:dyDescent="0.3">
      <c r="G771"/>
      <c r="I771"/>
    </row>
    <row r="772" spans="7:9" x14ac:dyDescent="0.3">
      <c r="G772"/>
      <c r="I772"/>
    </row>
    <row r="773" spans="7:9" x14ac:dyDescent="0.3">
      <c r="G773"/>
      <c r="I773"/>
    </row>
    <row r="774" spans="7:9" x14ac:dyDescent="0.3">
      <c r="G774"/>
      <c r="I774"/>
    </row>
    <row r="775" spans="7:9" x14ac:dyDescent="0.3">
      <c r="G775"/>
      <c r="I775"/>
    </row>
    <row r="776" spans="7:9" x14ac:dyDescent="0.3">
      <c r="G776"/>
      <c r="I776"/>
    </row>
    <row r="777" spans="7:9" x14ac:dyDescent="0.3">
      <c r="G777"/>
      <c r="I777"/>
    </row>
    <row r="778" spans="7:9" x14ac:dyDescent="0.3">
      <c r="G778"/>
      <c r="I778"/>
    </row>
    <row r="779" spans="7:9" x14ac:dyDescent="0.3">
      <c r="G779"/>
      <c r="I779"/>
    </row>
    <row r="780" spans="7:9" x14ac:dyDescent="0.3">
      <c r="G780"/>
      <c r="I780"/>
    </row>
    <row r="781" spans="7:9" x14ac:dyDescent="0.3">
      <c r="G781"/>
      <c r="I781"/>
    </row>
    <row r="782" spans="7:9" x14ac:dyDescent="0.3">
      <c r="G782"/>
      <c r="I782"/>
    </row>
    <row r="783" spans="7:9" x14ac:dyDescent="0.3">
      <c r="G783"/>
      <c r="I783"/>
    </row>
    <row r="784" spans="7:9" x14ac:dyDescent="0.3">
      <c r="G784"/>
      <c r="I784"/>
    </row>
    <row r="785" spans="7:9" x14ac:dyDescent="0.3">
      <c r="G785"/>
      <c r="I785"/>
    </row>
    <row r="786" spans="7:9" x14ac:dyDescent="0.3">
      <c r="G786"/>
      <c r="I786"/>
    </row>
    <row r="787" spans="7:9" x14ac:dyDescent="0.3">
      <c r="G787"/>
      <c r="I787"/>
    </row>
    <row r="788" spans="7:9" x14ac:dyDescent="0.3">
      <c r="G788"/>
      <c r="I788"/>
    </row>
    <row r="789" spans="7:9" x14ac:dyDescent="0.3">
      <c r="G789"/>
      <c r="I789"/>
    </row>
    <row r="790" spans="7:9" x14ac:dyDescent="0.3">
      <c r="G790"/>
      <c r="I790"/>
    </row>
    <row r="791" spans="7:9" x14ac:dyDescent="0.3">
      <c r="G791"/>
      <c r="I791"/>
    </row>
    <row r="792" spans="7:9" x14ac:dyDescent="0.3">
      <c r="G792"/>
      <c r="I792"/>
    </row>
    <row r="793" spans="7:9" x14ac:dyDescent="0.3">
      <c r="G793"/>
      <c r="I793"/>
    </row>
    <row r="794" spans="7:9" x14ac:dyDescent="0.3">
      <c r="G794"/>
      <c r="I794"/>
    </row>
    <row r="795" spans="7:9" x14ac:dyDescent="0.3">
      <c r="G795"/>
      <c r="I795"/>
    </row>
    <row r="796" spans="7:9" x14ac:dyDescent="0.3">
      <c r="G796"/>
      <c r="I796"/>
    </row>
    <row r="797" spans="7:9" x14ac:dyDescent="0.3">
      <c r="G797"/>
      <c r="I797"/>
    </row>
    <row r="798" spans="7:9" x14ac:dyDescent="0.3">
      <c r="G798"/>
      <c r="I798"/>
    </row>
    <row r="799" spans="7:9" x14ac:dyDescent="0.3">
      <c r="G799"/>
      <c r="I799"/>
    </row>
    <row r="800" spans="7:9" x14ac:dyDescent="0.3">
      <c r="G800"/>
      <c r="I800"/>
    </row>
    <row r="801" spans="7:9" x14ac:dyDescent="0.3">
      <c r="G801"/>
      <c r="I801"/>
    </row>
    <row r="802" spans="7:9" x14ac:dyDescent="0.3">
      <c r="G802"/>
      <c r="I802"/>
    </row>
    <row r="803" spans="7:9" x14ac:dyDescent="0.3">
      <c r="G803"/>
      <c r="I803"/>
    </row>
    <row r="804" spans="7:9" x14ac:dyDescent="0.3">
      <c r="G804"/>
      <c r="I804"/>
    </row>
    <row r="805" spans="7:9" x14ac:dyDescent="0.3">
      <c r="G805"/>
      <c r="I805"/>
    </row>
    <row r="806" spans="7:9" x14ac:dyDescent="0.3">
      <c r="G806"/>
      <c r="I806"/>
    </row>
    <row r="807" spans="7:9" x14ac:dyDescent="0.3">
      <c r="G807"/>
      <c r="I807"/>
    </row>
    <row r="808" spans="7:9" x14ac:dyDescent="0.3">
      <c r="G808"/>
      <c r="I808"/>
    </row>
    <row r="809" spans="7:9" x14ac:dyDescent="0.3">
      <c r="G809"/>
      <c r="I809"/>
    </row>
    <row r="810" spans="7:9" x14ac:dyDescent="0.3">
      <c r="G810"/>
      <c r="I810"/>
    </row>
    <row r="811" spans="7:9" x14ac:dyDescent="0.3">
      <c r="G811"/>
      <c r="I811"/>
    </row>
    <row r="812" spans="7:9" x14ac:dyDescent="0.3">
      <c r="G812"/>
      <c r="I812"/>
    </row>
    <row r="813" spans="7:9" x14ac:dyDescent="0.3">
      <c r="G813"/>
      <c r="I813"/>
    </row>
    <row r="814" spans="7:9" x14ac:dyDescent="0.3">
      <c r="G814"/>
      <c r="I814"/>
    </row>
    <row r="815" spans="7:9" x14ac:dyDescent="0.3">
      <c r="G815"/>
      <c r="I815"/>
    </row>
    <row r="816" spans="7:9" x14ac:dyDescent="0.3">
      <c r="G816"/>
      <c r="I816"/>
    </row>
    <row r="817" spans="7:9" x14ac:dyDescent="0.3">
      <c r="G817"/>
      <c r="I817"/>
    </row>
    <row r="818" spans="7:9" x14ac:dyDescent="0.3">
      <c r="G818"/>
      <c r="I818"/>
    </row>
    <row r="819" spans="7:9" x14ac:dyDescent="0.3">
      <c r="G819"/>
      <c r="I819"/>
    </row>
    <row r="820" spans="7:9" x14ac:dyDescent="0.3">
      <c r="G820"/>
      <c r="I820"/>
    </row>
    <row r="821" spans="7:9" x14ac:dyDescent="0.3">
      <c r="G821"/>
      <c r="I821"/>
    </row>
    <row r="822" spans="7:9" x14ac:dyDescent="0.3">
      <c r="G822"/>
      <c r="I822"/>
    </row>
    <row r="823" spans="7:9" x14ac:dyDescent="0.3">
      <c r="G823"/>
      <c r="I823"/>
    </row>
    <row r="824" spans="7:9" x14ac:dyDescent="0.3">
      <c r="G824"/>
      <c r="I824"/>
    </row>
    <row r="825" spans="7:9" x14ac:dyDescent="0.3">
      <c r="G825"/>
      <c r="I825"/>
    </row>
    <row r="826" spans="7:9" x14ac:dyDescent="0.3">
      <c r="G826"/>
      <c r="I826"/>
    </row>
    <row r="827" spans="7:9" x14ac:dyDescent="0.3">
      <c r="G827"/>
      <c r="I827"/>
    </row>
    <row r="828" spans="7:9" x14ac:dyDescent="0.3">
      <c r="G828"/>
      <c r="I828"/>
    </row>
    <row r="829" spans="7:9" x14ac:dyDescent="0.3">
      <c r="G829"/>
      <c r="I829"/>
    </row>
    <row r="830" spans="7:9" x14ac:dyDescent="0.3">
      <c r="G830"/>
      <c r="I830"/>
    </row>
    <row r="831" spans="7:9" x14ac:dyDescent="0.3">
      <c r="G831"/>
      <c r="I831"/>
    </row>
    <row r="832" spans="7:9" x14ac:dyDescent="0.3">
      <c r="G832"/>
      <c r="I832"/>
    </row>
    <row r="833" spans="7:9" x14ac:dyDescent="0.3">
      <c r="G833"/>
      <c r="I833"/>
    </row>
    <row r="834" spans="7:9" x14ac:dyDescent="0.3">
      <c r="G834"/>
      <c r="I834"/>
    </row>
    <row r="835" spans="7:9" x14ac:dyDescent="0.3">
      <c r="G835"/>
      <c r="I835"/>
    </row>
    <row r="836" spans="7:9" x14ac:dyDescent="0.3">
      <c r="G836"/>
      <c r="I836"/>
    </row>
    <row r="837" spans="7:9" x14ac:dyDescent="0.3">
      <c r="G837"/>
      <c r="I837"/>
    </row>
    <row r="838" spans="7:9" x14ac:dyDescent="0.3">
      <c r="G838"/>
      <c r="I838"/>
    </row>
    <row r="839" spans="7:9" x14ac:dyDescent="0.3">
      <c r="G839"/>
      <c r="I839"/>
    </row>
    <row r="840" spans="7:9" x14ac:dyDescent="0.3">
      <c r="G840"/>
      <c r="I840"/>
    </row>
    <row r="841" spans="7:9" x14ac:dyDescent="0.3">
      <c r="G841"/>
      <c r="I841"/>
    </row>
    <row r="842" spans="7:9" x14ac:dyDescent="0.3">
      <c r="G842"/>
      <c r="I842"/>
    </row>
    <row r="843" spans="7:9" x14ac:dyDescent="0.3">
      <c r="G843"/>
      <c r="I843"/>
    </row>
    <row r="844" spans="7:9" x14ac:dyDescent="0.3">
      <c r="G844"/>
      <c r="I844"/>
    </row>
    <row r="845" spans="7:9" x14ac:dyDescent="0.3">
      <c r="G845"/>
      <c r="I845"/>
    </row>
    <row r="846" spans="7:9" x14ac:dyDescent="0.3">
      <c r="G846"/>
      <c r="I846"/>
    </row>
    <row r="847" spans="7:9" x14ac:dyDescent="0.3">
      <c r="G847"/>
      <c r="I847"/>
    </row>
    <row r="848" spans="7:9" x14ac:dyDescent="0.3">
      <c r="G848"/>
      <c r="I848"/>
    </row>
    <row r="849" spans="7:9" x14ac:dyDescent="0.3">
      <c r="G849"/>
      <c r="I849"/>
    </row>
    <row r="850" spans="7:9" x14ac:dyDescent="0.3">
      <c r="G850"/>
      <c r="I850"/>
    </row>
    <row r="851" spans="7:9" x14ac:dyDescent="0.3">
      <c r="G851"/>
      <c r="I851"/>
    </row>
    <row r="852" spans="7:9" x14ac:dyDescent="0.3">
      <c r="G852"/>
      <c r="I852"/>
    </row>
    <row r="853" spans="7:9" x14ac:dyDescent="0.3">
      <c r="G853"/>
      <c r="I853"/>
    </row>
    <row r="854" spans="7:9" x14ac:dyDescent="0.3">
      <c r="G854"/>
      <c r="I854"/>
    </row>
    <row r="855" spans="7:9" x14ac:dyDescent="0.3">
      <c r="G855"/>
      <c r="I855"/>
    </row>
    <row r="856" spans="7:9" x14ac:dyDescent="0.3">
      <c r="G856"/>
      <c r="I856"/>
    </row>
    <row r="857" spans="7:9" x14ac:dyDescent="0.3">
      <c r="G857"/>
      <c r="I857"/>
    </row>
    <row r="858" spans="7:9" x14ac:dyDescent="0.3">
      <c r="G858"/>
      <c r="I858"/>
    </row>
    <row r="859" spans="7:9" x14ac:dyDescent="0.3">
      <c r="G859"/>
      <c r="I859"/>
    </row>
    <row r="860" spans="7:9" x14ac:dyDescent="0.3">
      <c r="G860"/>
      <c r="I860"/>
    </row>
    <row r="861" spans="7:9" x14ac:dyDescent="0.3">
      <c r="G861"/>
      <c r="I861"/>
    </row>
    <row r="862" spans="7:9" x14ac:dyDescent="0.3">
      <c r="G862"/>
      <c r="I862"/>
    </row>
    <row r="863" spans="7:9" x14ac:dyDescent="0.3">
      <c r="G863"/>
      <c r="I863"/>
    </row>
    <row r="864" spans="7:9" x14ac:dyDescent="0.3">
      <c r="G864"/>
      <c r="I864"/>
    </row>
    <row r="865" spans="7:9" x14ac:dyDescent="0.3">
      <c r="G865"/>
      <c r="I865"/>
    </row>
    <row r="866" spans="7:9" x14ac:dyDescent="0.3">
      <c r="G866"/>
      <c r="I866"/>
    </row>
    <row r="867" spans="7:9" x14ac:dyDescent="0.3">
      <c r="G867"/>
      <c r="I867"/>
    </row>
    <row r="868" spans="7:9" x14ac:dyDescent="0.3">
      <c r="G868"/>
      <c r="I868"/>
    </row>
    <row r="869" spans="7:9" x14ac:dyDescent="0.3">
      <c r="G869"/>
      <c r="I869"/>
    </row>
    <row r="870" spans="7:9" x14ac:dyDescent="0.3">
      <c r="G870"/>
      <c r="I870"/>
    </row>
    <row r="871" spans="7:9" x14ac:dyDescent="0.3">
      <c r="G871"/>
      <c r="I871"/>
    </row>
    <row r="872" spans="7:9" x14ac:dyDescent="0.3">
      <c r="G872"/>
      <c r="I872"/>
    </row>
    <row r="873" spans="7:9" x14ac:dyDescent="0.3">
      <c r="G873"/>
      <c r="I873"/>
    </row>
    <row r="874" spans="7:9" x14ac:dyDescent="0.3">
      <c r="G874"/>
      <c r="I874"/>
    </row>
    <row r="875" spans="7:9" x14ac:dyDescent="0.3">
      <c r="G875"/>
      <c r="I875"/>
    </row>
    <row r="876" spans="7:9" x14ac:dyDescent="0.3">
      <c r="G876"/>
      <c r="I876"/>
    </row>
    <row r="877" spans="7:9" x14ac:dyDescent="0.3">
      <c r="G877"/>
      <c r="I877"/>
    </row>
    <row r="878" spans="7:9" x14ac:dyDescent="0.3">
      <c r="G878"/>
      <c r="I878"/>
    </row>
    <row r="879" spans="7:9" x14ac:dyDescent="0.3">
      <c r="G879"/>
      <c r="I879"/>
    </row>
    <row r="880" spans="7:9" x14ac:dyDescent="0.3">
      <c r="G880"/>
      <c r="I880"/>
    </row>
    <row r="881" spans="7:9" x14ac:dyDescent="0.3">
      <c r="G881"/>
      <c r="I881"/>
    </row>
    <row r="882" spans="7:9" x14ac:dyDescent="0.3">
      <c r="G882"/>
      <c r="I882"/>
    </row>
    <row r="883" spans="7:9" x14ac:dyDescent="0.3">
      <c r="G883"/>
      <c r="I883"/>
    </row>
    <row r="884" spans="7:9" x14ac:dyDescent="0.3">
      <c r="G884"/>
      <c r="I884"/>
    </row>
    <row r="885" spans="7:9" x14ac:dyDescent="0.3">
      <c r="G885"/>
      <c r="I885"/>
    </row>
    <row r="886" spans="7:9" x14ac:dyDescent="0.3">
      <c r="G886"/>
      <c r="I886"/>
    </row>
    <row r="887" spans="7:9" x14ac:dyDescent="0.3">
      <c r="G887"/>
      <c r="I887"/>
    </row>
    <row r="888" spans="7:9" x14ac:dyDescent="0.3">
      <c r="G888"/>
      <c r="I888"/>
    </row>
    <row r="889" spans="7:9" x14ac:dyDescent="0.3">
      <c r="G889"/>
      <c r="I889"/>
    </row>
    <row r="890" spans="7:9" x14ac:dyDescent="0.3">
      <c r="G890"/>
      <c r="I890"/>
    </row>
    <row r="891" spans="7:9" x14ac:dyDescent="0.3">
      <c r="G891"/>
      <c r="I891"/>
    </row>
    <row r="892" spans="7:9" x14ac:dyDescent="0.3">
      <c r="G892"/>
      <c r="I892"/>
    </row>
    <row r="893" spans="7:9" x14ac:dyDescent="0.3">
      <c r="G893"/>
      <c r="I893"/>
    </row>
    <row r="894" spans="7:9" x14ac:dyDescent="0.3">
      <c r="G894"/>
      <c r="I894"/>
    </row>
    <row r="895" spans="7:9" x14ac:dyDescent="0.3">
      <c r="G895"/>
      <c r="I895"/>
    </row>
    <row r="896" spans="7:9" x14ac:dyDescent="0.3">
      <c r="G896"/>
      <c r="I896"/>
    </row>
    <row r="897" spans="7:9" x14ac:dyDescent="0.3">
      <c r="G897"/>
      <c r="I897"/>
    </row>
    <row r="898" spans="7:9" x14ac:dyDescent="0.3">
      <c r="G898"/>
      <c r="I898"/>
    </row>
    <row r="899" spans="7:9" x14ac:dyDescent="0.3">
      <c r="G899"/>
      <c r="I899"/>
    </row>
    <row r="900" spans="7:9" x14ac:dyDescent="0.3">
      <c r="G900"/>
      <c r="I900"/>
    </row>
    <row r="901" spans="7:9" x14ac:dyDescent="0.3">
      <c r="G901"/>
      <c r="I901"/>
    </row>
    <row r="902" spans="7:9" x14ac:dyDescent="0.3">
      <c r="G902"/>
      <c r="I902"/>
    </row>
    <row r="903" spans="7:9" x14ac:dyDescent="0.3">
      <c r="G903"/>
      <c r="I903"/>
    </row>
    <row r="904" spans="7:9" x14ac:dyDescent="0.3">
      <c r="G904"/>
      <c r="I904"/>
    </row>
    <row r="905" spans="7:9" x14ac:dyDescent="0.3">
      <c r="G905"/>
      <c r="I905"/>
    </row>
    <row r="906" spans="7:9" x14ac:dyDescent="0.3">
      <c r="G906"/>
      <c r="I906"/>
    </row>
    <row r="907" spans="7:9" x14ac:dyDescent="0.3">
      <c r="G907"/>
      <c r="I907"/>
    </row>
    <row r="908" spans="7:9" x14ac:dyDescent="0.3">
      <c r="G908"/>
      <c r="I908"/>
    </row>
    <row r="909" spans="7:9" x14ac:dyDescent="0.3">
      <c r="G909"/>
      <c r="I909"/>
    </row>
    <row r="910" spans="7:9" x14ac:dyDescent="0.3">
      <c r="G910"/>
      <c r="I910"/>
    </row>
    <row r="911" spans="7:9" x14ac:dyDescent="0.3">
      <c r="G911"/>
      <c r="I911"/>
    </row>
    <row r="912" spans="7:9" x14ac:dyDescent="0.3">
      <c r="G912"/>
      <c r="I912"/>
    </row>
    <row r="913" spans="7:9" x14ac:dyDescent="0.3">
      <c r="G913"/>
      <c r="I913"/>
    </row>
    <row r="914" spans="7:9" x14ac:dyDescent="0.3">
      <c r="G914"/>
      <c r="I914"/>
    </row>
    <row r="915" spans="7:9" x14ac:dyDescent="0.3">
      <c r="G915"/>
      <c r="I915"/>
    </row>
    <row r="916" spans="7:9" x14ac:dyDescent="0.3">
      <c r="G916"/>
      <c r="I916"/>
    </row>
    <row r="917" spans="7:9" x14ac:dyDescent="0.3">
      <c r="G917"/>
      <c r="I917"/>
    </row>
    <row r="918" spans="7:9" x14ac:dyDescent="0.3">
      <c r="G918"/>
      <c r="I918"/>
    </row>
    <row r="919" spans="7:9" x14ac:dyDescent="0.3">
      <c r="G919"/>
      <c r="I919"/>
    </row>
    <row r="920" spans="7:9" x14ac:dyDescent="0.3">
      <c r="G920"/>
      <c r="I920"/>
    </row>
    <row r="921" spans="7:9" x14ac:dyDescent="0.3">
      <c r="G921"/>
      <c r="I921"/>
    </row>
    <row r="922" spans="7:9" x14ac:dyDescent="0.3">
      <c r="G922"/>
      <c r="I922"/>
    </row>
    <row r="923" spans="7:9" x14ac:dyDescent="0.3">
      <c r="G923"/>
      <c r="I923"/>
    </row>
    <row r="924" spans="7:9" x14ac:dyDescent="0.3">
      <c r="G924"/>
      <c r="I924"/>
    </row>
    <row r="925" spans="7:9" x14ac:dyDescent="0.3">
      <c r="G925"/>
      <c r="I925"/>
    </row>
    <row r="926" spans="7:9" x14ac:dyDescent="0.3">
      <c r="G926"/>
      <c r="I926"/>
    </row>
    <row r="927" spans="7:9" x14ac:dyDescent="0.3">
      <c r="G927"/>
      <c r="I927"/>
    </row>
    <row r="928" spans="7:9" x14ac:dyDescent="0.3">
      <c r="G928"/>
      <c r="I928"/>
    </row>
    <row r="929" spans="7:9" x14ac:dyDescent="0.3">
      <c r="G929"/>
      <c r="I929"/>
    </row>
    <row r="930" spans="7:9" x14ac:dyDescent="0.3">
      <c r="G930"/>
      <c r="I930"/>
    </row>
    <row r="931" spans="7:9" x14ac:dyDescent="0.3">
      <c r="G931"/>
      <c r="I931"/>
    </row>
    <row r="932" spans="7:9" x14ac:dyDescent="0.3">
      <c r="G932"/>
      <c r="I932"/>
    </row>
    <row r="933" spans="7:9" x14ac:dyDescent="0.3">
      <c r="G933"/>
      <c r="I933"/>
    </row>
    <row r="934" spans="7:9" x14ac:dyDescent="0.3">
      <c r="G934"/>
      <c r="I934"/>
    </row>
    <row r="935" spans="7:9" x14ac:dyDescent="0.3">
      <c r="G935"/>
      <c r="I935"/>
    </row>
    <row r="936" spans="7:9" x14ac:dyDescent="0.3">
      <c r="G936"/>
      <c r="I936"/>
    </row>
    <row r="937" spans="7:9" x14ac:dyDescent="0.3">
      <c r="G937"/>
      <c r="I937"/>
    </row>
    <row r="938" spans="7:9" x14ac:dyDescent="0.3">
      <c r="G938"/>
      <c r="I938"/>
    </row>
    <row r="939" spans="7:9" x14ac:dyDescent="0.3">
      <c r="G939"/>
      <c r="I939"/>
    </row>
    <row r="940" spans="7:9" x14ac:dyDescent="0.3">
      <c r="G940"/>
      <c r="I940"/>
    </row>
    <row r="941" spans="7:9" x14ac:dyDescent="0.3">
      <c r="G941"/>
      <c r="I941"/>
    </row>
    <row r="942" spans="7:9" x14ac:dyDescent="0.3">
      <c r="G942"/>
      <c r="I942"/>
    </row>
    <row r="943" spans="7:9" x14ac:dyDescent="0.3">
      <c r="G943"/>
      <c r="I943"/>
    </row>
    <row r="944" spans="7:9" x14ac:dyDescent="0.3">
      <c r="G944"/>
      <c r="I944"/>
    </row>
    <row r="945" spans="7:9" x14ac:dyDescent="0.3">
      <c r="G945"/>
      <c r="I945"/>
    </row>
    <row r="946" spans="7:9" x14ac:dyDescent="0.3">
      <c r="G946"/>
      <c r="I946"/>
    </row>
    <row r="947" spans="7:9" x14ac:dyDescent="0.3">
      <c r="G947"/>
      <c r="I947"/>
    </row>
    <row r="948" spans="7:9" x14ac:dyDescent="0.3">
      <c r="G948"/>
      <c r="I948"/>
    </row>
    <row r="949" spans="7:9" x14ac:dyDescent="0.3">
      <c r="G949"/>
      <c r="I949"/>
    </row>
    <row r="950" spans="7:9" x14ac:dyDescent="0.3">
      <c r="G950"/>
      <c r="I950"/>
    </row>
    <row r="951" spans="7:9" x14ac:dyDescent="0.3">
      <c r="G951"/>
      <c r="I951"/>
    </row>
    <row r="952" spans="7:9" x14ac:dyDescent="0.3">
      <c r="G952"/>
      <c r="I952"/>
    </row>
    <row r="953" spans="7:9" x14ac:dyDescent="0.3">
      <c r="G953"/>
      <c r="I953"/>
    </row>
    <row r="954" spans="7:9" x14ac:dyDescent="0.3">
      <c r="G954"/>
      <c r="I954"/>
    </row>
    <row r="955" spans="7:9" x14ac:dyDescent="0.3">
      <c r="G955"/>
      <c r="I955"/>
    </row>
    <row r="956" spans="7:9" x14ac:dyDescent="0.3">
      <c r="G956"/>
      <c r="I956"/>
    </row>
    <row r="957" spans="7:9" x14ac:dyDescent="0.3">
      <c r="G957"/>
      <c r="I957"/>
    </row>
    <row r="958" spans="7:9" x14ac:dyDescent="0.3">
      <c r="G958"/>
      <c r="I958"/>
    </row>
    <row r="959" spans="7:9" x14ac:dyDescent="0.3">
      <c r="G959"/>
      <c r="I959"/>
    </row>
    <row r="960" spans="7:9" x14ac:dyDescent="0.3">
      <c r="G960"/>
      <c r="I960"/>
    </row>
    <row r="961" spans="7:9" x14ac:dyDescent="0.3">
      <c r="G961"/>
      <c r="I961"/>
    </row>
    <row r="962" spans="7:9" x14ac:dyDescent="0.3">
      <c r="G962"/>
      <c r="I962"/>
    </row>
    <row r="963" spans="7:9" x14ac:dyDescent="0.3">
      <c r="G963"/>
      <c r="I963"/>
    </row>
    <row r="964" spans="7:9" x14ac:dyDescent="0.3">
      <c r="G964"/>
      <c r="I964"/>
    </row>
    <row r="965" spans="7:9" x14ac:dyDescent="0.3">
      <c r="G965"/>
      <c r="I965"/>
    </row>
    <row r="966" spans="7:9" x14ac:dyDescent="0.3">
      <c r="G966"/>
      <c r="I966"/>
    </row>
    <row r="967" spans="7:9" x14ac:dyDescent="0.3">
      <c r="G967"/>
      <c r="I967"/>
    </row>
    <row r="968" spans="7:9" x14ac:dyDescent="0.3">
      <c r="G968"/>
      <c r="I968"/>
    </row>
    <row r="969" spans="7:9" x14ac:dyDescent="0.3">
      <c r="G969"/>
      <c r="I969"/>
    </row>
    <row r="970" spans="7:9" x14ac:dyDescent="0.3">
      <c r="G970"/>
      <c r="I970"/>
    </row>
    <row r="971" spans="7:9" x14ac:dyDescent="0.3">
      <c r="G971"/>
      <c r="I971"/>
    </row>
    <row r="972" spans="7:9" x14ac:dyDescent="0.3">
      <c r="G972"/>
      <c r="I972"/>
    </row>
    <row r="973" spans="7:9" x14ac:dyDescent="0.3">
      <c r="G973"/>
      <c r="I973"/>
    </row>
    <row r="974" spans="7:9" x14ac:dyDescent="0.3">
      <c r="G974"/>
      <c r="I974"/>
    </row>
    <row r="975" spans="7:9" x14ac:dyDescent="0.3">
      <c r="G975"/>
      <c r="I975"/>
    </row>
    <row r="976" spans="7:9" x14ac:dyDescent="0.3">
      <c r="G976"/>
      <c r="I976"/>
    </row>
    <row r="977" spans="7:9" x14ac:dyDescent="0.3">
      <c r="G977"/>
      <c r="I977"/>
    </row>
    <row r="978" spans="7:9" x14ac:dyDescent="0.3">
      <c r="G978"/>
      <c r="I978"/>
    </row>
    <row r="979" spans="7:9" x14ac:dyDescent="0.3">
      <c r="G979"/>
      <c r="I979"/>
    </row>
    <row r="980" spans="7:9" x14ac:dyDescent="0.3">
      <c r="G980"/>
      <c r="I980"/>
    </row>
    <row r="981" spans="7:9" x14ac:dyDescent="0.3">
      <c r="G981"/>
      <c r="I981"/>
    </row>
    <row r="982" spans="7:9" x14ac:dyDescent="0.3">
      <c r="G982"/>
      <c r="I982"/>
    </row>
    <row r="983" spans="7:9" x14ac:dyDescent="0.3">
      <c r="G983"/>
      <c r="I983"/>
    </row>
    <row r="984" spans="7:9" x14ac:dyDescent="0.3">
      <c r="G984"/>
      <c r="I984"/>
    </row>
    <row r="985" spans="7:9" x14ac:dyDescent="0.3">
      <c r="G985"/>
      <c r="I985"/>
    </row>
    <row r="986" spans="7:9" x14ac:dyDescent="0.3">
      <c r="G986"/>
      <c r="I986"/>
    </row>
    <row r="987" spans="7:9" x14ac:dyDescent="0.3">
      <c r="G987"/>
      <c r="I987"/>
    </row>
    <row r="988" spans="7:9" x14ac:dyDescent="0.3">
      <c r="G988"/>
      <c r="I988"/>
    </row>
    <row r="989" spans="7:9" x14ac:dyDescent="0.3">
      <c r="G989"/>
      <c r="I989"/>
    </row>
    <row r="990" spans="7:9" x14ac:dyDescent="0.3">
      <c r="G990"/>
      <c r="I990"/>
    </row>
    <row r="991" spans="7:9" x14ac:dyDescent="0.3">
      <c r="G991"/>
      <c r="I991"/>
    </row>
    <row r="992" spans="7:9" x14ac:dyDescent="0.3">
      <c r="G992"/>
      <c r="I992"/>
    </row>
    <row r="993" spans="7:9" x14ac:dyDescent="0.3">
      <c r="G993"/>
      <c r="I993"/>
    </row>
    <row r="994" spans="7:9" x14ac:dyDescent="0.3">
      <c r="G994"/>
      <c r="I994"/>
    </row>
    <row r="995" spans="7:9" x14ac:dyDescent="0.3">
      <c r="G995"/>
      <c r="I995"/>
    </row>
    <row r="996" spans="7:9" x14ac:dyDescent="0.3">
      <c r="G996"/>
      <c r="I996"/>
    </row>
    <row r="997" spans="7:9" x14ac:dyDescent="0.3">
      <c r="G997"/>
      <c r="I997"/>
    </row>
    <row r="998" spans="7:9" x14ac:dyDescent="0.3">
      <c r="G998"/>
      <c r="I998"/>
    </row>
    <row r="999" spans="7:9" x14ac:dyDescent="0.3">
      <c r="G999"/>
      <c r="I999"/>
    </row>
    <row r="1000" spans="7:9" x14ac:dyDescent="0.3">
      <c r="G1000"/>
      <c r="I1000"/>
    </row>
    <row r="1001" spans="7:9" x14ac:dyDescent="0.3">
      <c r="G1001"/>
      <c r="I1001"/>
    </row>
    <row r="1002" spans="7:9" x14ac:dyDescent="0.3">
      <c r="G1002"/>
      <c r="I1002"/>
    </row>
    <row r="1003" spans="7:9" x14ac:dyDescent="0.3">
      <c r="G1003"/>
      <c r="I1003"/>
    </row>
    <row r="1004" spans="7:9" x14ac:dyDescent="0.3">
      <c r="G1004"/>
      <c r="I1004"/>
    </row>
    <row r="1005" spans="7:9" x14ac:dyDescent="0.3">
      <c r="G1005"/>
      <c r="I1005"/>
    </row>
    <row r="1006" spans="7:9" x14ac:dyDescent="0.3">
      <c r="G1006"/>
      <c r="I1006"/>
    </row>
    <row r="1007" spans="7:9" x14ac:dyDescent="0.3">
      <c r="G1007"/>
      <c r="I1007"/>
    </row>
    <row r="1008" spans="7:9" x14ac:dyDescent="0.3">
      <c r="G1008"/>
      <c r="I1008"/>
    </row>
    <row r="1009" spans="7:9" x14ac:dyDescent="0.3">
      <c r="G1009"/>
      <c r="I1009"/>
    </row>
    <row r="1010" spans="7:9" x14ac:dyDescent="0.3">
      <c r="G1010"/>
      <c r="I1010"/>
    </row>
    <row r="1011" spans="7:9" x14ac:dyDescent="0.3">
      <c r="G1011"/>
      <c r="I1011"/>
    </row>
    <row r="1012" spans="7:9" x14ac:dyDescent="0.3">
      <c r="G1012"/>
      <c r="I1012"/>
    </row>
    <row r="1013" spans="7:9" x14ac:dyDescent="0.3">
      <c r="G1013"/>
      <c r="I1013"/>
    </row>
    <row r="1014" spans="7:9" x14ac:dyDescent="0.3">
      <c r="G1014"/>
      <c r="I1014"/>
    </row>
    <row r="1015" spans="7:9" x14ac:dyDescent="0.3">
      <c r="G1015"/>
      <c r="I1015"/>
    </row>
    <row r="1016" spans="7:9" x14ac:dyDescent="0.3">
      <c r="G1016"/>
      <c r="I1016"/>
    </row>
    <row r="1017" spans="7:9" x14ac:dyDescent="0.3">
      <c r="G1017"/>
      <c r="I1017"/>
    </row>
    <row r="1018" spans="7:9" x14ac:dyDescent="0.3">
      <c r="G1018"/>
      <c r="I1018"/>
    </row>
    <row r="1019" spans="7:9" x14ac:dyDescent="0.3">
      <c r="G1019"/>
      <c r="I1019"/>
    </row>
    <row r="1020" spans="7:9" x14ac:dyDescent="0.3">
      <c r="G1020"/>
      <c r="I1020"/>
    </row>
    <row r="1021" spans="7:9" x14ac:dyDescent="0.3">
      <c r="G1021"/>
      <c r="I1021"/>
    </row>
    <row r="1022" spans="7:9" x14ac:dyDescent="0.3">
      <c r="G1022"/>
      <c r="I1022"/>
    </row>
    <row r="1023" spans="7:9" x14ac:dyDescent="0.3">
      <c r="G1023"/>
      <c r="I1023"/>
    </row>
    <row r="1024" spans="7:9" x14ac:dyDescent="0.3">
      <c r="G1024"/>
      <c r="I1024"/>
    </row>
    <row r="1025" spans="7:9" x14ac:dyDescent="0.3">
      <c r="G1025"/>
      <c r="I1025"/>
    </row>
    <row r="1026" spans="7:9" x14ac:dyDescent="0.3">
      <c r="G1026"/>
      <c r="I1026"/>
    </row>
    <row r="1027" spans="7:9" x14ac:dyDescent="0.3">
      <c r="G1027"/>
      <c r="I1027"/>
    </row>
    <row r="1028" spans="7:9" x14ac:dyDescent="0.3">
      <c r="G1028"/>
      <c r="I1028"/>
    </row>
    <row r="1029" spans="7:9" x14ac:dyDescent="0.3">
      <c r="G1029"/>
      <c r="I1029"/>
    </row>
    <row r="1030" spans="7:9" x14ac:dyDescent="0.3">
      <c r="G1030"/>
      <c r="I1030"/>
    </row>
    <row r="1031" spans="7:9" x14ac:dyDescent="0.3">
      <c r="G1031"/>
      <c r="I1031"/>
    </row>
    <row r="1032" spans="7:9" x14ac:dyDescent="0.3">
      <c r="G1032"/>
      <c r="I1032"/>
    </row>
    <row r="1033" spans="7:9" x14ac:dyDescent="0.3">
      <c r="G1033"/>
      <c r="I1033"/>
    </row>
    <row r="1034" spans="7:9" x14ac:dyDescent="0.3">
      <c r="G1034"/>
      <c r="I1034"/>
    </row>
    <row r="1035" spans="7:9" x14ac:dyDescent="0.3">
      <c r="G1035"/>
      <c r="I1035"/>
    </row>
    <row r="1036" spans="7:9" x14ac:dyDescent="0.3">
      <c r="G1036"/>
      <c r="I1036"/>
    </row>
    <row r="1037" spans="7:9" x14ac:dyDescent="0.3">
      <c r="G1037"/>
      <c r="I1037"/>
    </row>
    <row r="1038" spans="7:9" x14ac:dyDescent="0.3">
      <c r="G1038"/>
      <c r="I1038"/>
    </row>
    <row r="1039" spans="7:9" x14ac:dyDescent="0.3">
      <c r="G1039"/>
      <c r="I1039"/>
    </row>
    <row r="1040" spans="7:9" x14ac:dyDescent="0.3">
      <c r="G1040"/>
      <c r="I1040"/>
    </row>
    <row r="1041" spans="7:9" x14ac:dyDescent="0.3">
      <c r="G1041"/>
      <c r="I1041"/>
    </row>
    <row r="1042" spans="7:9" x14ac:dyDescent="0.3">
      <c r="G1042"/>
      <c r="I1042"/>
    </row>
    <row r="1043" spans="7:9" x14ac:dyDescent="0.3">
      <c r="G1043"/>
      <c r="I1043"/>
    </row>
    <row r="1044" spans="7:9" x14ac:dyDescent="0.3">
      <c r="G1044"/>
      <c r="I1044"/>
    </row>
    <row r="1045" spans="7:9" x14ac:dyDescent="0.3">
      <c r="G1045"/>
      <c r="I1045"/>
    </row>
    <row r="1046" spans="7:9" x14ac:dyDescent="0.3">
      <c r="G1046"/>
      <c r="I1046"/>
    </row>
    <row r="1047" spans="7:9" x14ac:dyDescent="0.3">
      <c r="G1047"/>
      <c r="I1047"/>
    </row>
    <row r="1048" spans="7:9" x14ac:dyDescent="0.3">
      <c r="G1048"/>
      <c r="I1048"/>
    </row>
    <row r="1049" spans="7:9" x14ac:dyDescent="0.3">
      <c r="G1049"/>
      <c r="I1049"/>
    </row>
    <row r="1050" spans="7:9" x14ac:dyDescent="0.3">
      <c r="G1050"/>
      <c r="I1050"/>
    </row>
    <row r="1051" spans="7:9" x14ac:dyDescent="0.3">
      <c r="G1051"/>
      <c r="I1051"/>
    </row>
    <row r="1052" spans="7:9" x14ac:dyDescent="0.3">
      <c r="G1052"/>
      <c r="I1052"/>
    </row>
    <row r="1053" spans="7:9" x14ac:dyDescent="0.3">
      <c r="G1053"/>
      <c r="I1053"/>
    </row>
    <row r="1054" spans="7:9" x14ac:dyDescent="0.3">
      <c r="G1054"/>
      <c r="I1054"/>
    </row>
    <row r="1055" spans="7:9" x14ac:dyDescent="0.3">
      <c r="G1055"/>
      <c r="I1055"/>
    </row>
    <row r="1056" spans="7:9" x14ac:dyDescent="0.3">
      <c r="G1056"/>
      <c r="I1056"/>
    </row>
    <row r="1057" spans="7:9" x14ac:dyDescent="0.3">
      <c r="G1057"/>
      <c r="I1057"/>
    </row>
    <row r="1058" spans="7:9" x14ac:dyDescent="0.3">
      <c r="G1058"/>
      <c r="I1058"/>
    </row>
    <row r="1059" spans="7:9" x14ac:dyDescent="0.3">
      <c r="G1059"/>
      <c r="I1059"/>
    </row>
    <row r="1060" spans="7:9" x14ac:dyDescent="0.3">
      <c r="G1060"/>
      <c r="I1060"/>
    </row>
    <row r="1061" spans="7:9" x14ac:dyDescent="0.3">
      <c r="G1061"/>
      <c r="I1061"/>
    </row>
    <row r="1062" spans="7:9" x14ac:dyDescent="0.3">
      <c r="G1062"/>
      <c r="I1062"/>
    </row>
    <row r="1063" spans="7:9" x14ac:dyDescent="0.3">
      <c r="G1063"/>
      <c r="I1063"/>
    </row>
    <row r="1064" spans="7:9" x14ac:dyDescent="0.3">
      <c r="G1064"/>
      <c r="I1064"/>
    </row>
    <row r="1065" spans="7:9" x14ac:dyDescent="0.3">
      <c r="G1065"/>
      <c r="I1065"/>
    </row>
    <row r="1066" spans="7:9" x14ac:dyDescent="0.3">
      <c r="G1066"/>
      <c r="I1066"/>
    </row>
    <row r="1067" spans="7:9" x14ac:dyDescent="0.3">
      <c r="G1067"/>
      <c r="I1067"/>
    </row>
    <row r="1068" spans="7:9" x14ac:dyDescent="0.3">
      <c r="G1068"/>
      <c r="I1068"/>
    </row>
    <row r="1069" spans="7:9" x14ac:dyDescent="0.3">
      <c r="G1069"/>
      <c r="I1069"/>
    </row>
    <row r="1070" spans="7:9" x14ac:dyDescent="0.3">
      <c r="G1070"/>
      <c r="I1070"/>
    </row>
    <row r="1071" spans="7:9" x14ac:dyDescent="0.3">
      <c r="G1071"/>
      <c r="I1071"/>
    </row>
    <row r="1072" spans="7:9" x14ac:dyDescent="0.3">
      <c r="G1072"/>
      <c r="I1072"/>
    </row>
    <row r="1073" spans="7:9" x14ac:dyDescent="0.3">
      <c r="G1073"/>
      <c r="I1073"/>
    </row>
    <row r="1074" spans="7:9" x14ac:dyDescent="0.3">
      <c r="G1074"/>
      <c r="I1074"/>
    </row>
    <row r="1075" spans="7:9" x14ac:dyDescent="0.3">
      <c r="G1075"/>
      <c r="I1075"/>
    </row>
    <row r="1076" spans="7:9" x14ac:dyDescent="0.3">
      <c r="G1076"/>
      <c r="I1076"/>
    </row>
    <row r="1077" spans="7:9" x14ac:dyDescent="0.3">
      <c r="G1077"/>
      <c r="I1077"/>
    </row>
    <row r="1078" spans="7:9" x14ac:dyDescent="0.3">
      <c r="G1078"/>
      <c r="I1078"/>
    </row>
    <row r="1079" spans="7:9" x14ac:dyDescent="0.3">
      <c r="G1079"/>
      <c r="I1079"/>
    </row>
    <row r="1080" spans="7:9" x14ac:dyDescent="0.3">
      <c r="G1080"/>
      <c r="I1080"/>
    </row>
    <row r="1081" spans="7:9" x14ac:dyDescent="0.3">
      <c r="G1081"/>
      <c r="I1081"/>
    </row>
    <row r="1082" spans="7:9" x14ac:dyDescent="0.3">
      <c r="G1082"/>
      <c r="I1082"/>
    </row>
    <row r="1083" spans="7:9" x14ac:dyDescent="0.3">
      <c r="G1083"/>
      <c r="I1083"/>
    </row>
    <row r="1084" spans="7:9" x14ac:dyDescent="0.3">
      <c r="G1084"/>
      <c r="I1084"/>
    </row>
    <row r="1085" spans="7:9" x14ac:dyDescent="0.3">
      <c r="G1085"/>
      <c r="I1085"/>
    </row>
    <row r="1086" spans="7:9" x14ac:dyDescent="0.3">
      <c r="G1086"/>
      <c r="I1086"/>
    </row>
    <row r="1087" spans="7:9" x14ac:dyDescent="0.3">
      <c r="G1087"/>
      <c r="I1087"/>
    </row>
    <row r="1088" spans="7:9" x14ac:dyDescent="0.3">
      <c r="G1088"/>
      <c r="I1088"/>
    </row>
    <row r="1089" spans="7:9" x14ac:dyDescent="0.3">
      <c r="G1089"/>
      <c r="I1089"/>
    </row>
    <row r="1090" spans="7:9" x14ac:dyDescent="0.3">
      <c r="G1090"/>
      <c r="I1090"/>
    </row>
    <row r="1091" spans="7:9" x14ac:dyDescent="0.3">
      <c r="G1091"/>
      <c r="I1091"/>
    </row>
    <row r="1092" spans="7:9" x14ac:dyDescent="0.3">
      <c r="G1092"/>
      <c r="I1092"/>
    </row>
    <row r="1093" spans="7:9" x14ac:dyDescent="0.3">
      <c r="G1093"/>
      <c r="I1093"/>
    </row>
    <row r="1094" spans="7:9" x14ac:dyDescent="0.3">
      <c r="G1094"/>
      <c r="I1094"/>
    </row>
    <row r="1095" spans="7:9" x14ac:dyDescent="0.3">
      <c r="G1095"/>
      <c r="I1095"/>
    </row>
    <row r="1096" spans="7:9" x14ac:dyDescent="0.3">
      <c r="G1096"/>
      <c r="I1096"/>
    </row>
    <row r="1097" spans="7:9" x14ac:dyDescent="0.3">
      <c r="G1097"/>
      <c r="I1097"/>
    </row>
    <row r="1098" spans="7:9" x14ac:dyDescent="0.3">
      <c r="G1098"/>
      <c r="I1098"/>
    </row>
    <row r="1099" spans="7:9" x14ac:dyDescent="0.3">
      <c r="G1099"/>
      <c r="I1099"/>
    </row>
    <row r="1100" spans="7:9" x14ac:dyDescent="0.3">
      <c r="G1100"/>
      <c r="I1100"/>
    </row>
    <row r="1101" spans="7:9" x14ac:dyDescent="0.3">
      <c r="G1101"/>
      <c r="I1101"/>
    </row>
    <row r="1102" spans="7:9" x14ac:dyDescent="0.3">
      <c r="G1102"/>
      <c r="I1102"/>
    </row>
    <row r="1103" spans="7:9" x14ac:dyDescent="0.3">
      <c r="G1103"/>
      <c r="I1103"/>
    </row>
    <row r="1104" spans="7:9" x14ac:dyDescent="0.3">
      <c r="G1104"/>
      <c r="I1104"/>
    </row>
    <row r="1105" spans="7:9" x14ac:dyDescent="0.3">
      <c r="G1105"/>
      <c r="I1105"/>
    </row>
    <row r="1106" spans="7:9" x14ac:dyDescent="0.3">
      <c r="G1106"/>
      <c r="I1106"/>
    </row>
    <row r="1107" spans="7:9" x14ac:dyDescent="0.3">
      <c r="G1107"/>
      <c r="I1107"/>
    </row>
    <row r="1108" spans="7:9" x14ac:dyDescent="0.3">
      <c r="G1108"/>
      <c r="I1108"/>
    </row>
    <row r="1109" spans="7:9" x14ac:dyDescent="0.3">
      <c r="G1109"/>
      <c r="I1109"/>
    </row>
    <row r="1110" spans="7:9" x14ac:dyDescent="0.3">
      <c r="G1110"/>
      <c r="I1110"/>
    </row>
    <row r="1111" spans="7:9" x14ac:dyDescent="0.3">
      <c r="G1111"/>
      <c r="I1111"/>
    </row>
    <row r="1112" spans="7:9" x14ac:dyDescent="0.3">
      <c r="G1112"/>
      <c r="I1112"/>
    </row>
    <row r="1113" spans="7:9" x14ac:dyDescent="0.3">
      <c r="G1113"/>
      <c r="I1113"/>
    </row>
    <row r="1114" spans="7:9" x14ac:dyDescent="0.3">
      <c r="G1114"/>
      <c r="I1114"/>
    </row>
    <row r="1115" spans="7:9" x14ac:dyDescent="0.3">
      <c r="G1115"/>
      <c r="I1115"/>
    </row>
    <row r="1116" spans="7:9" x14ac:dyDescent="0.3">
      <c r="G1116"/>
      <c r="I1116"/>
    </row>
    <row r="1117" spans="7:9" x14ac:dyDescent="0.3">
      <c r="G1117"/>
      <c r="I1117"/>
    </row>
    <row r="1118" spans="7:9" x14ac:dyDescent="0.3">
      <c r="G1118"/>
      <c r="I1118"/>
    </row>
    <row r="1119" spans="7:9" x14ac:dyDescent="0.3">
      <c r="G1119"/>
      <c r="I1119"/>
    </row>
    <row r="1120" spans="7:9" x14ac:dyDescent="0.3">
      <c r="G1120"/>
      <c r="I1120"/>
    </row>
    <row r="1121" spans="7:9" x14ac:dyDescent="0.3">
      <c r="G1121"/>
      <c r="I1121"/>
    </row>
    <row r="1122" spans="7:9" x14ac:dyDescent="0.3">
      <c r="G1122"/>
      <c r="I1122"/>
    </row>
    <row r="1123" spans="7:9" x14ac:dyDescent="0.3">
      <c r="G1123"/>
      <c r="I1123"/>
    </row>
    <row r="1124" spans="7:9" x14ac:dyDescent="0.3">
      <c r="G1124"/>
      <c r="I1124"/>
    </row>
    <row r="1125" spans="7:9" x14ac:dyDescent="0.3">
      <c r="G1125"/>
      <c r="I1125"/>
    </row>
    <row r="1126" spans="7:9" x14ac:dyDescent="0.3">
      <c r="G1126"/>
      <c r="I1126"/>
    </row>
    <row r="1127" spans="7:9" x14ac:dyDescent="0.3">
      <c r="G1127"/>
      <c r="I1127"/>
    </row>
    <row r="1128" spans="7:9" x14ac:dyDescent="0.3">
      <c r="G1128"/>
      <c r="I1128"/>
    </row>
    <row r="1129" spans="7:9" x14ac:dyDescent="0.3">
      <c r="G1129"/>
      <c r="I1129"/>
    </row>
    <row r="1130" spans="7:9" x14ac:dyDescent="0.3">
      <c r="G1130"/>
      <c r="I1130"/>
    </row>
    <row r="1131" spans="7:9" x14ac:dyDescent="0.3">
      <c r="G1131"/>
      <c r="I1131"/>
    </row>
    <row r="1132" spans="7:9" x14ac:dyDescent="0.3">
      <c r="G1132"/>
      <c r="I1132"/>
    </row>
    <row r="1133" spans="7:9" x14ac:dyDescent="0.3">
      <c r="G1133"/>
      <c r="I1133"/>
    </row>
    <row r="1134" spans="7:9" x14ac:dyDescent="0.3">
      <c r="G1134"/>
      <c r="I1134"/>
    </row>
    <row r="1135" spans="7:9" x14ac:dyDescent="0.3">
      <c r="G1135"/>
      <c r="I1135"/>
    </row>
    <row r="1136" spans="7:9" x14ac:dyDescent="0.3">
      <c r="G1136"/>
      <c r="I1136"/>
    </row>
    <row r="1137" spans="7:9" x14ac:dyDescent="0.3">
      <c r="G1137"/>
      <c r="I1137"/>
    </row>
    <row r="1138" spans="7:9" x14ac:dyDescent="0.3">
      <c r="G1138"/>
      <c r="I1138"/>
    </row>
    <row r="1139" spans="7:9" x14ac:dyDescent="0.3">
      <c r="G1139"/>
      <c r="I1139"/>
    </row>
    <row r="1140" spans="7:9" x14ac:dyDescent="0.3">
      <c r="G1140"/>
      <c r="I1140"/>
    </row>
    <row r="1141" spans="7:9" x14ac:dyDescent="0.3">
      <c r="G1141"/>
      <c r="I1141"/>
    </row>
    <row r="1142" spans="7:9" x14ac:dyDescent="0.3">
      <c r="G1142"/>
      <c r="I1142"/>
    </row>
    <row r="1143" spans="7:9" x14ac:dyDescent="0.3">
      <c r="G1143"/>
      <c r="I1143"/>
    </row>
    <row r="1144" spans="7:9" x14ac:dyDescent="0.3">
      <c r="G1144"/>
      <c r="I1144"/>
    </row>
    <row r="1145" spans="7:9" x14ac:dyDescent="0.3">
      <c r="G1145"/>
      <c r="I1145"/>
    </row>
    <row r="1146" spans="7:9" x14ac:dyDescent="0.3">
      <c r="G1146"/>
      <c r="I1146"/>
    </row>
    <row r="1147" spans="7:9" x14ac:dyDescent="0.3">
      <c r="G1147"/>
      <c r="I1147"/>
    </row>
    <row r="1148" spans="7:9" x14ac:dyDescent="0.3">
      <c r="G1148"/>
      <c r="I1148"/>
    </row>
    <row r="1149" spans="7:9" x14ac:dyDescent="0.3">
      <c r="G1149"/>
      <c r="I1149"/>
    </row>
    <row r="1150" spans="7:9" x14ac:dyDescent="0.3">
      <c r="G1150"/>
      <c r="I1150"/>
    </row>
    <row r="1151" spans="7:9" x14ac:dyDescent="0.3">
      <c r="G1151"/>
      <c r="I1151"/>
    </row>
    <row r="1152" spans="7:9" x14ac:dyDescent="0.3">
      <c r="G1152"/>
      <c r="I1152"/>
    </row>
    <row r="1153" spans="7:9" x14ac:dyDescent="0.3">
      <c r="G1153"/>
      <c r="I1153"/>
    </row>
    <row r="1154" spans="7:9" x14ac:dyDescent="0.3">
      <c r="G1154"/>
      <c r="I1154"/>
    </row>
    <row r="1155" spans="7:9" x14ac:dyDescent="0.3">
      <c r="G1155"/>
      <c r="I1155"/>
    </row>
    <row r="1156" spans="7:9" x14ac:dyDescent="0.3">
      <c r="G1156"/>
      <c r="I1156"/>
    </row>
    <row r="1157" spans="7:9" x14ac:dyDescent="0.3">
      <c r="G1157"/>
      <c r="I1157"/>
    </row>
    <row r="1158" spans="7:9" x14ac:dyDescent="0.3">
      <c r="G1158"/>
      <c r="I1158"/>
    </row>
    <row r="1159" spans="7:9" x14ac:dyDescent="0.3">
      <c r="G1159"/>
      <c r="I1159"/>
    </row>
    <row r="1160" spans="7:9" x14ac:dyDescent="0.3">
      <c r="G1160"/>
      <c r="I1160"/>
    </row>
    <row r="1161" spans="7:9" x14ac:dyDescent="0.3">
      <c r="G1161"/>
      <c r="I1161"/>
    </row>
    <row r="1162" spans="7:9" x14ac:dyDescent="0.3">
      <c r="G1162"/>
      <c r="I1162"/>
    </row>
    <row r="1163" spans="7:9" x14ac:dyDescent="0.3">
      <c r="G1163"/>
      <c r="I1163"/>
    </row>
    <row r="1164" spans="7:9" x14ac:dyDescent="0.3">
      <c r="G1164"/>
      <c r="I1164"/>
    </row>
    <row r="1165" spans="7:9" x14ac:dyDescent="0.3">
      <c r="G1165"/>
      <c r="I1165"/>
    </row>
    <row r="1166" spans="7:9" x14ac:dyDescent="0.3">
      <c r="G1166"/>
      <c r="I1166"/>
    </row>
    <row r="1167" spans="7:9" x14ac:dyDescent="0.3">
      <c r="G1167"/>
      <c r="I1167"/>
    </row>
    <row r="1168" spans="7:9" x14ac:dyDescent="0.3">
      <c r="G1168"/>
      <c r="I1168"/>
    </row>
    <row r="1169" spans="7:9" x14ac:dyDescent="0.3">
      <c r="G1169"/>
      <c r="I1169"/>
    </row>
    <row r="1170" spans="7:9" x14ac:dyDescent="0.3">
      <c r="G1170"/>
      <c r="I1170"/>
    </row>
    <row r="1171" spans="7:9" x14ac:dyDescent="0.3">
      <c r="G1171"/>
      <c r="I1171"/>
    </row>
    <row r="1172" spans="7:9" x14ac:dyDescent="0.3">
      <c r="G1172"/>
      <c r="I1172"/>
    </row>
    <row r="1173" spans="7:9" x14ac:dyDescent="0.3">
      <c r="G1173"/>
      <c r="I1173"/>
    </row>
    <row r="1174" spans="7:9" x14ac:dyDescent="0.3">
      <c r="G1174"/>
      <c r="I1174"/>
    </row>
    <row r="1175" spans="7:9" x14ac:dyDescent="0.3">
      <c r="G1175"/>
      <c r="I1175"/>
    </row>
    <row r="1176" spans="7:9" x14ac:dyDescent="0.3">
      <c r="G1176"/>
      <c r="I1176"/>
    </row>
    <row r="1177" spans="7:9" x14ac:dyDescent="0.3">
      <c r="G1177"/>
      <c r="I1177"/>
    </row>
    <row r="1178" spans="7:9" x14ac:dyDescent="0.3">
      <c r="G1178"/>
      <c r="I1178"/>
    </row>
    <row r="1179" spans="7:9" x14ac:dyDescent="0.3">
      <c r="G1179"/>
      <c r="I1179"/>
    </row>
    <row r="1180" spans="7:9" x14ac:dyDescent="0.3">
      <c r="G1180"/>
      <c r="I1180"/>
    </row>
    <row r="1181" spans="7:9" x14ac:dyDescent="0.3">
      <c r="G1181"/>
      <c r="I1181"/>
    </row>
    <row r="1182" spans="7:9" x14ac:dyDescent="0.3">
      <c r="G1182"/>
      <c r="I1182"/>
    </row>
    <row r="1183" spans="7:9" x14ac:dyDescent="0.3">
      <c r="G1183"/>
      <c r="I1183"/>
    </row>
    <row r="1184" spans="7:9" x14ac:dyDescent="0.3">
      <c r="G1184"/>
      <c r="I1184"/>
    </row>
    <row r="1185" spans="7:9" x14ac:dyDescent="0.3">
      <c r="G1185"/>
      <c r="I1185"/>
    </row>
    <row r="1186" spans="7:9" x14ac:dyDescent="0.3">
      <c r="G1186"/>
      <c r="I1186"/>
    </row>
    <row r="1187" spans="7:9" x14ac:dyDescent="0.3">
      <c r="G1187"/>
      <c r="I1187"/>
    </row>
    <row r="1188" spans="7:9" x14ac:dyDescent="0.3">
      <c r="G1188"/>
      <c r="I1188"/>
    </row>
    <row r="1189" spans="7:9" x14ac:dyDescent="0.3">
      <c r="G1189"/>
      <c r="I1189"/>
    </row>
    <row r="1190" spans="7:9" x14ac:dyDescent="0.3">
      <c r="G1190"/>
    </row>
  </sheetData>
  <mergeCells count="34">
    <mergeCell ref="K444:M444"/>
    <mergeCell ref="P450:Q450"/>
    <mergeCell ref="P451:Q451"/>
    <mergeCell ref="P452:Q452"/>
    <mergeCell ref="P453:Q453"/>
    <mergeCell ref="L450:M450"/>
    <mergeCell ref="L451:M451"/>
    <mergeCell ref="L452:M452"/>
    <mergeCell ref="L453:M453"/>
    <mergeCell ref="P455:Q455"/>
    <mergeCell ref="P454:Q454"/>
    <mergeCell ref="P464:Q464"/>
    <mergeCell ref="P456:Q456"/>
    <mergeCell ref="P462:Q462"/>
    <mergeCell ref="P457:Q457"/>
    <mergeCell ref="P458:Q458"/>
    <mergeCell ref="P459:Q459"/>
    <mergeCell ref="P461:Q461"/>
    <mergeCell ref="P460:Q460"/>
    <mergeCell ref="P463:Q463"/>
    <mergeCell ref="L456:M456"/>
    <mergeCell ref="L457:M457"/>
    <mergeCell ref="K447:M447"/>
    <mergeCell ref="E465:F465"/>
    <mergeCell ref="G465:H465"/>
    <mergeCell ref="L455:M455"/>
    <mergeCell ref="L458:M458"/>
    <mergeCell ref="L459:M459"/>
    <mergeCell ref="L460:M460"/>
    <mergeCell ref="L454:M454"/>
    <mergeCell ref="L461:M461"/>
    <mergeCell ref="L462:M462"/>
    <mergeCell ref="L463:M463"/>
    <mergeCell ref="L464:M464"/>
  </mergeCells>
  <phoneticPr fontId="38" type="noConversion"/>
  <printOptions horizontalCentered="1"/>
  <pageMargins left="0.25" right="0.25" top="1" bottom="0.25" header="1" footer="1"/>
  <pageSetup scale="80" fitToHeight="0" orientation="landscape" r:id="rId1"/>
  <rowBreaks count="9" manualBreakCount="9">
    <brk id="50" max="16383" man="1"/>
    <brk id="125" max="16383" man="1"/>
    <brk id="176" max="16383" man="1"/>
    <brk id="187" max="16383" man="1"/>
    <brk id="198" max="16383" man="1"/>
    <brk id="264" max="16383" man="1"/>
    <brk id="321" max="16383" man="1"/>
    <brk id="344" max="16383" man="1"/>
    <brk id="3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Bulletin Cover</vt:lpstr>
      <vt:lpstr>All Units</vt:lpstr>
      <vt:lpstr>'All Units'!Print_Area</vt:lpstr>
      <vt:lpstr>'Bulletin Cover'!Print_Area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 Bible</dc:creator>
  <cp:lastModifiedBy>Shannon Brown</cp:lastModifiedBy>
  <cp:lastPrinted>2024-07-10T15:14:42Z</cp:lastPrinted>
  <dcterms:created xsi:type="dcterms:W3CDTF">2021-04-14T19:30:44Z</dcterms:created>
  <dcterms:modified xsi:type="dcterms:W3CDTF">2024-07-10T15:17:06Z</dcterms:modified>
</cp:coreProperties>
</file>