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4-2025\2024-25 Membership\Bulletin\"/>
    </mc:Choice>
  </mc:AlternateContent>
  <xr:revisionPtr revIDLastSave="0" documentId="14_{FB2E9357-3ADF-4233-A762-93D16B522076}" xr6:coauthVersionLast="47" xr6:coauthVersionMax="47" xr10:uidLastSave="{00000000-0000-0000-0000-000000000000}"/>
  <bookViews>
    <workbookView xWindow="-120" yWindow="600" windowWidth="29040" windowHeight="15120" activeTab="1" xr2:uid="{00000000-000D-0000-FFFF-FFFF00000000}"/>
  </bookViews>
  <sheets>
    <sheet name="Challenges" sheetId="3" r:id="rId1"/>
    <sheet name="Summary" sheetId="2" r:id="rId2"/>
    <sheet name="Detail By Unit" sheetId="1" r:id="rId3"/>
  </sheets>
  <definedNames>
    <definedName name="_xlnm.Print_Area" localSheetId="0">Challenges!$A$1:$H$9</definedName>
    <definedName name="_xlnm.Print_Area" localSheetId="2">'Detail By Unit'!$A$1:$M$409</definedName>
    <definedName name="_xlnm.Print_Area" localSheetId="1">Summary!$A$1:$U$38</definedName>
    <definedName name="_xlnm.Print_Titles" localSheetId="2">'Detail By Unit'!$2:$3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C9" i="3"/>
  <c r="A9" i="3"/>
  <c r="H6" i="3"/>
  <c r="H5" i="3"/>
  <c r="H4" i="3"/>
  <c r="H3" i="3"/>
  <c r="H2" i="3"/>
  <c r="E6" i="3"/>
  <c r="E5" i="3"/>
  <c r="E4" i="3"/>
  <c r="E3" i="3"/>
  <c r="E2" i="3"/>
  <c r="B6" i="3"/>
  <c r="B5" i="3"/>
  <c r="B4" i="3"/>
  <c r="B3" i="3"/>
  <c r="B2" i="3"/>
  <c r="S31" i="2"/>
  <c r="Q31" i="2"/>
  <c r="O31" i="2"/>
  <c r="M31" i="2"/>
  <c r="K31" i="2"/>
  <c r="I31" i="2"/>
  <c r="G31" i="2"/>
  <c r="E31" i="2"/>
  <c r="C31" i="2"/>
  <c r="I21" i="2"/>
  <c r="I20" i="2"/>
  <c r="I19" i="2"/>
  <c r="I18" i="2"/>
  <c r="I17" i="2"/>
  <c r="I16" i="2"/>
  <c r="I15" i="2"/>
  <c r="I14" i="2"/>
  <c r="I13" i="2"/>
  <c r="I12" i="2"/>
  <c r="I11" i="2"/>
  <c r="K45" i="1"/>
  <c r="L45" i="1" s="1"/>
  <c r="L408" i="1"/>
  <c r="L302" i="1"/>
  <c r="L188" i="1"/>
  <c r="L180" i="1"/>
  <c r="L6" i="1"/>
  <c r="J408" i="1"/>
  <c r="I408" i="1"/>
  <c r="D408" i="1"/>
  <c r="J366" i="1"/>
  <c r="I366" i="1"/>
  <c r="D366" i="1"/>
  <c r="J322" i="1"/>
  <c r="I322" i="1"/>
  <c r="D322" i="1"/>
  <c r="J302" i="1"/>
  <c r="I302" i="1"/>
  <c r="D302" i="1"/>
  <c r="J249" i="1"/>
  <c r="I249" i="1"/>
  <c r="D249" i="1"/>
  <c r="J188" i="1"/>
  <c r="I188" i="1"/>
  <c r="D188" i="1"/>
  <c r="J180" i="1"/>
  <c r="I180" i="1"/>
  <c r="D180" i="1"/>
  <c r="J172" i="1"/>
  <c r="I172" i="1"/>
  <c r="D172" i="1"/>
  <c r="J125" i="1"/>
  <c r="I125" i="1"/>
  <c r="D125" i="1"/>
  <c r="J54" i="1"/>
  <c r="I54" i="1"/>
  <c r="I409" i="1" s="1"/>
  <c r="D54" i="1"/>
  <c r="J6" i="1"/>
  <c r="I6" i="1"/>
  <c r="D6" i="1"/>
  <c r="D409" i="1" s="1"/>
  <c r="J409" i="1" l="1"/>
  <c r="F22" i="1"/>
  <c r="G22" i="1"/>
  <c r="K21" i="2" l="1"/>
  <c r="O20" i="2"/>
  <c r="O19" i="2"/>
  <c r="O18" i="2"/>
  <c r="O17" i="2"/>
  <c r="O16" i="2"/>
  <c r="O15" i="2"/>
  <c r="O14" i="2"/>
  <c r="O13" i="2"/>
  <c r="K175" i="1"/>
  <c r="L175" i="1" s="1"/>
  <c r="M26" i="2"/>
  <c r="G26" i="2"/>
  <c r="E26" i="2"/>
  <c r="C26" i="2"/>
  <c r="M24" i="2"/>
  <c r="G24" i="2"/>
  <c r="E24" i="2"/>
  <c r="C24" i="2"/>
  <c r="M22" i="2"/>
  <c r="G22" i="2"/>
  <c r="E22" i="2"/>
  <c r="C22" i="2"/>
  <c r="I22" i="2" l="1"/>
  <c r="K22" i="2" s="1"/>
  <c r="I24" i="2"/>
  <c r="O24" i="2" s="1"/>
  <c r="I26" i="2"/>
  <c r="O26" i="2" s="1"/>
  <c r="O12" i="2"/>
  <c r="K13" i="2"/>
  <c r="K17" i="2"/>
  <c r="O21" i="2"/>
  <c r="K12" i="2"/>
  <c r="K16" i="2"/>
  <c r="A31" i="2" s="1"/>
  <c r="K20" i="2"/>
  <c r="K14" i="2"/>
  <c r="K18" i="2"/>
  <c r="K11" i="2"/>
  <c r="K15" i="2"/>
  <c r="K19" i="2"/>
  <c r="O11" i="2"/>
  <c r="K24" i="2" l="1"/>
  <c r="K26" i="2"/>
  <c r="O22" i="2"/>
  <c r="K4" i="1" l="1"/>
  <c r="H4" i="1"/>
  <c r="G4" i="1"/>
  <c r="F4" i="1"/>
  <c r="E4" i="1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K370" i="1"/>
  <c r="L370" i="1" s="1"/>
  <c r="K369" i="1"/>
  <c r="L369" i="1" s="1"/>
  <c r="K368" i="1"/>
  <c r="L368" i="1" s="1"/>
  <c r="K367" i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K323" i="1"/>
  <c r="K321" i="1"/>
  <c r="L321" i="1" s="1"/>
  <c r="K320" i="1"/>
  <c r="L320" i="1" s="1"/>
  <c r="K319" i="1"/>
  <c r="L319" i="1" s="1"/>
  <c r="K318" i="1"/>
  <c r="L318" i="1" s="1"/>
  <c r="K317" i="1"/>
  <c r="L317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K301" i="1"/>
  <c r="L301" i="1" s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K248" i="1"/>
  <c r="L248" i="1" s="1"/>
  <c r="K247" i="1"/>
  <c r="L247" i="1" s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K188" i="1" s="1"/>
  <c r="K179" i="1"/>
  <c r="L179" i="1" s="1"/>
  <c r="K178" i="1"/>
  <c r="L178" i="1" s="1"/>
  <c r="K177" i="1"/>
  <c r="L177" i="1" s="1"/>
  <c r="K176" i="1"/>
  <c r="L176" i="1" s="1"/>
  <c r="K174" i="1"/>
  <c r="L174" i="1" s="1"/>
  <c r="K173" i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K5" i="1"/>
  <c r="L5" i="1" s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7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7" i="1"/>
  <c r="G186" i="1"/>
  <c r="G185" i="1"/>
  <c r="G184" i="1"/>
  <c r="G183" i="1"/>
  <c r="G182" i="1"/>
  <c r="G181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7" i="1"/>
  <c r="F186" i="1"/>
  <c r="F185" i="1"/>
  <c r="F184" i="1"/>
  <c r="F183" i="1"/>
  <c r="F182" i="1"/>
  <c r="F181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4" i="1"/>
  <c r="E223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7" i="1"/>
  <c r="E186" i="1"/>
  <c r="E185" i="1"/>
  <c r="E184" i="1"/>
  <c r="E183" i="1"/>
  <c r="E182" i="1"/>
  <c r="E181" i="1"/>
  <c r="E179" i="1"/>
  <c r="E178" i="1"/>
  <c r="E177" i="1"/>
  <c r="E176" i="1"/>
  <c r="E175" i="1"/>
  <c r="E174" i="1"/>
  <c r="E173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H5" i="1"/>
  <c r="G5" i="1"/>
  <c r="F5" i="1"/>
  <c r="E5" i="1"/>
  <c r="K54" i="1" l="1"/>
  <c r="L54" i="1" s="1"/>
  <c r="K322" i="1"/>
  <c r="L322" i="1" s="1"/>
  <c r="K408" i="1"/>
  <c r="K180" i="1"/>
  <c r="K366" i="1"/>
  <c r="L366" i="1" s="1"/>
  <c r="K249" i="1"/>
  <c r="L249" i="1" s="1"/>
  <c r="K302" i="1"/>
  <c r="K172" i="1"/>
  <c r="L172" i="1" s="1"/>
  <c r="K125" i="1"/>
  <c r="L125" i="1" s="1"/>
  <c r="K6" i="1"/>
  <c r="L303" i="1"/>
  <c r="L181" i="1"/>
  <c r="L367" i="1"/>
  <c r="L173" i="1"/>
  <c r="L323" i="1"/>
  <c r="L189" i="1"/>
  <c r="L250" i="1"/>
  <c r="L7" i="1"/>
  <c r="L126" i="1"/>
  <c r="L55" i="1"/>
  <c r="L4" i="1"/>
  <c r="K409" i="1" l="1"/>
  <c r="L409" i="1" s="1"/>
</calcChain>
</file>

<file path=xl/sharedStrings.xml><?xml version="1.0" encoding="utf-8"?>
<sst xmlns="http://schemas.openxmlformats.org/spreadsheetml/2006/main" count="1285" uniqueCount="876">
  <si>
    <t>1982</t>
  </si>
  <si>
    <t>St Paul</t>
  </si>
  <si>
    <t>Total</t>
  </si>
  <si>
    <t>01</t>
  </si>
  <si>
    <t>0009</t>
  </si>
  <si>
    <t>Winona</t>
  </si>
  <si>
    <t>0040</t>
  </si>
  <si>
    <t>Lanesboro</t>
  </si>
  <si>
    <t>0050</t>
  </si>
  <si>
    <t>Wabasha</t>
  </si>
  <si>
    <t>0052</t>
  </si>
  <si>
    <t>Blooming Prairie</t>
  </si>
  <si>
    <t>0056</t>
  </si>
  <si>
    <t>Albert Lea</t>
  </si>
  <si>
    <t>0068</t>
  </si>
  <si>
    <t>Spring Valley</t>
  </si>
  <si>
    <t>0075</t>
  </si>
  <si>
    <t>New Richland</t>
  </si>
  <si>
    <t>0077</t>
  </si>
  <si>
    <t>Owatonna</t>
  </si>
  <si>
    <t>0081</t>
  </si>
  <si>
    <t>Harmony</t>
  </si>
  <si>
    <t>0090</t>
  </si>
  <si>
    <t>Lewiston</t>
  </si>
  <si>
    <t>0091</t>
  </si>
  <si>
    <t>Austin</t>
  </si>
  <si>
    <t>0092</t>
  </si>
  <si>
    <t>Rochester</t>
  </si>
  <si>
    <t>0094</t>
  </si>
  <si>
    <t>Rushford</t>
  </si>
  <si>
    <t>0105</t>
  </si>
  <si>
    <t>Lyle</t>
  </si>
  <si>
    <t>0110</t>
  </si>
  <si>
    <t>Lake City</t>
  </si>
  <si>
    <t>0119</t>
  </si>
  <si>
    <t>Byron</t>
  </si>
  <si>
    <t>0140</t>
  </si>
  <si>
    <t>Grand Meadow</t>
  </si>
  <si>
    <t>0146</t>
  </si>
  <si>
    <t>Adams</t>
  </si>
  <si>
    <t>0161</t>
  </si>
  <si>
    <t>Le Roy</t>
  </si>
  <si>
    <t>0164</t>
  </si>
  <si>
    <t>Stewartville</t>
  </si>
  <si>
    <t>0179</t>
  </si>
  <si>
    <t>Plainview</t>
  </si>
  <si>
    <t>0190</t>
  </si>
  <si>
    <t>Saint Charles</t>
  </si>
  <si>
    <t>0191</t>
  </si>
  <si>
    <t>Caledonia</t>
  </si>
  <si>
    <t>0197</t>
  </si>
  <si>
    <t>Chatfield</t>
  </si>
  <si>
    <t>0228</t>
  </si>
  <si>
    <t>Waseca</t>
  </si>
  <si>
    <t>0249</t>
  </si>
  <si>
    <t>Spring Grove</t>
  </si>
  <si>
    <t>0264</t>
  </si>
  <si>
    <t>Glenville</t>
  </si>
  <si>
    <t>0295</t>
  </si>
  <si>
    <t>West Concord</t>
  </si>
  <si>
    <t>0299</t>
  </si>
  <si>
    <t>Mabel</t>
  </si>
  <si>
    <t>0330</t>
  </si>
  <si>
    <t>Hayfield</t>
  </si>
  <si>
    <t>0333</t>
  </si>
  <si>
    <t>Kasson</t>
  </si>
  <si>
    <t>0369</t>
  </si>
  <si>
    <t>Wykoff</t>
  </si>
  <si>
    <t>0384</t>
  </si>
  <si>
    <t>Dodge Center</t>
  </si>
  <si>
    <t>0404</t>
  </si>
  <si>
    <t>Alden</t>
  </si>
  <si>
    <t>0422</t>
  </si>
  <si>
    <t>Claremont</t>
  </si>
  <si>
    <t>0423</t>
  </si>
  <si>
    <t>Houston</t>
  </si>
  <si>
    <t>0498</t>
  </si>
  <si>
    <t>Hokah</t>
  </si>
  <si>
    <t>0526</t>
  </si>
  <si>
    <t>Peterson</t>
  </si>
  <si>
    <t>0544</t>
  </si>
  <si>
    <t>Ostrander</t>
  </si>
  <si>
    <t>0551</t>
  </si>
  <si>
    <t>Eyota</t>
  </si>
  <si>
    <t>0552</t>
  </si>
  <si>
    <t>Freeborn</t>
  </si>
  <si>
    <t>0573</t>
  </si>
  <si>
    <t>Elgin</t>
  </si>
  <si>
    <t>0579</t>
  </si>
  <si>
    <t>Millville</t>
  </si>
  <si>
    <t>0587</t>
  </si>
  <si>
    <t>Waldorf</t>
  </si>
  <si>
    <t>0588</t>
  </si>
  <si>
    <t>Mazeppa</t>
  </si>
  <si>
    <t>0595</t>
  </si>
  <si>
    <t>La Crescent</t>
  </si>
  <si>
    <t>0637</t>
  </si>
  <si>
    <t>Whalan</t>
  </si>
  <si>
    <t>02</t>
  </si>
  <si>
    <t>0004</t>
  </si>
  <si>
    <t>Lakefield</t>
  </si>
  <si>
    <t>0006</t>
  </si>
  <si>
    <t>Pipestone</t>
  </si>
  <si>
    <t>0007</t>
  </si>
  <si>
    <t>Sleepy Eye</t>
  </si>
  <si>
    <t>0010</t>
  </si>
  <si>
    <t>Lake Benton</t>
  </si>
  <si>
    <t>0011</t>
  </si>
  <si>
    <t>Mankato</t>
  </si>
  <si>
    <t>0019</t>
  </si>
  <si>
    <t>Madelia</t>
  </si>
  <si>
    <t>0032</t>
  </si>
  <si>
    <t>Adrian</t>
  </si>
  <si>
    <t>0033</t>
  </si>
  <si>
    <t>Saint James</t>
  </si>
  <si>
    <t>0036</t>
  </si>
  <si>
    <t>Fairmont</t>
  </si>
  <si>
    <t>0038</t>
  </si>
  <si>
    <t>Redwood Falls</t>
  </si>
  <si>
    <t>0041</t>
  </si>
  <si>
    <t>Lamberton</t>
  </si>
  <si>
    <t>0042</t>
  </si>
  <si>
    <t>Edgerton</t>
  </si>
  <si>
    <t>0064</t>
  </si>
  <si>
    <t>Slayton</t>
  </si>
  <si>
    <t>0082</t>
  </si>
  <si>
    <t>Winnebago</t>
  </si>
  <si>
    <t>0089</t>
  </si>
  <si>
    <t>Blue Earth</t>
  </si>
  <si>
    <t>0115</t>
  </si>
  <si>
    <t>Truman</t>
  </si>
  <si>
    <t>0123</t>
  </si>
  <si>
    <t>Luverne</t>
  </si>
  <si>
    <t>0130</t>
  </si>
  <si>
    <t>Jackson</t>
  </si>
  <si>
    <t>0132</t>
  </si>
  <si>
    <t>New Ulm</t>
  </si>
  <si>
    <t>0133</t>
  </si>
  <si>
    <t>Jasper</t>
  </si>
  <si>
    <t>0165</t>
  </si>
  <si>
    <t>Bricelyn</t>
  </si>
  <si>
    <t>0195</t>
  </si>
  <si>
    <t>Hendricks</t>
  </si>
  <si>
    <t>0196</t>
  </si>
  <si>
    <t>Ellsworth</t>
  </si>
  <si>
    <t>0206</t>
  </si>
  <si>
    <t>Windom</t>
  </si>
  <si>
    <t>0210</t>
  </si>
  <si>
    <t>Wells</t>
  </si>
  <si>
    <t>0224</t>
  </si>
  <si>
    <t>Heron Lake</t>
  </si>
  <si>
    <t>0244</t>
  </si>
  <si>
    <t>Comfrey</t>
  </si>
  <si>
    <t>0257</t>
  </si>
  <si>
    <t>Springfield</t>
  </si>
  <si>
    <t>0263</t>
  </si>
  <si>
    <t>Wabasso</t>
  </si>
  <si>
    <t>0267</t>
  </si>
  <si>
    <t>Walnut Grove</t>
  </si>
  <si>
    <t>0269</t>
  </si>
  <si>
    <t>Madison Lake</t>
  </si>
  <si>
    <t>0274</t>
  </si>
  <si>
    <t>Milroy</t>
  </si>
  <si>
    <t>0276</t>
  </si>
  <si>
    <t>Amboy</t>
  </si>
  <si>
    <t>0285</t>
  </si>
  <si>
    <t>Lake Wilson</t>
  </si>
  <si>
    <t>0286</t>
  </si>
  <si>
    <t>Sanborn</t>
  </si>
  <si>
    <t>0287</t>
  </si>
  <si>
    <t>Minnesota Lake</t>
  </si>
  <si>
    <t>0294</t>
  </si>
  <si>
    <t>Lake Crystal</t>
  </si>
  <si>
    <t>0306</t>
  </si>
  <si>
    <t>Vesta</t>
  </si>
  <si>
    <t>0309</t>
  </si>
  <si>
    <t>Belview</t>
  </si>
  <si>
    <t>0318</t>
  </si>
  <si>
    <t>Fulda</t>
  </si>
  <si>
    <t>0322</t>
  </si>
  <si>
    <t>Currie</t>
  </si>
  <si>
    <t>0329</t>
  </si>
  <si>
    <t>0338</t>
  </si>
  <si>
    <t>Chandler</t>
  </si>
  <si>
    <t>0356</t>
  </si>
  <si>
    <t>Sherburn</t>
  </si>
  <si>
    <t>0365</t>
  </si>
  <si>
    <t>Hanska</t>
  </si>
  <si>
    <t>0373</t>
  </si>
  <si>
    <t>Trimont</t>
  </si>
  <si>
    <t>0386</t>
  </si>
  <si>
    <t>Dundee</t>
  </si>
  <si>
    <t>0391</t>
  </si>
  <si>
    <t>Storden</t>
  </si>
  <si>
    <t>0399</t>
  </si>
  <si>
    <t>Hills</t>
  </si>
  <si>
    <t>0401</t>
  </si>
  <si>
    <t>Jeffers</t>
  </si>
  <si>
    <t>0454</t>
  </si>
  <si>
    <t>Kiester</t>
  </si>
  <si>
    <t>0461</t>
  </si>
  <si>
    <t>Round Lake</t>
  </si>
  <si>
    <t>0464</t>
  </si>
  <si>
    <t>Brewster</t>
  </si>
  <si>
    <t>0467</t>
  </si>
  <si>
    <t>Lucan</t>
  </si>
  <si>
    <t>0475</t>
  </si>
  <si>
    <t>Saint Clair</t>
  </si>
  <si>
    <t>0478</t>
  </si>
  <si>
    <t>Hardwick</t>
  </si>
  <si>
    <t>0506</t>
  </si>
  <si>
    <t>Ruthton</t>
  </si>
  <si>
    <t>0519</t>
  </si>
  <si>
    <t>Clements</t>
  </si>
  <si>
    <t>0522</t>
  </si>
  <si>
    <t>Northrop</t>
  </si>
  <si>
    <t>0534</t>
  </si>
  <si>
    <t>Holland</t>
  </si>
  <si>
    <t>0553</t>
  </si>
  <si>
    <t>Welcome</t>
  </si>
  <si>
    <t>0561</t>
  </si>
  <si>
    <t>Lewisville</t>
  </si>
  <si>
    <t>0569</t>
  </si>
  <si>
    <t>Easton</t>
  </si>
  <si>
    <t>0576</t>
  </si>
  <si>
    <t>Avoca</t>
  </si>
  <si>
    <t>0608</t>
  </si>
  <si>
    <t>Okabena</t>
  </si>
  <si>
    <t>0614</t>
  </si>
  <si>
    <t>Sioux Valley</t>
  </si>
  <si>
    <t>0616</t>
  </si>
  <si>
    <t>Good Thunder</t>
  </si>
  <si>
    <t>0617</t>
  </si>
  <si>
    <t>Eagle Lake</t>
  </si>
  <si>
    <t>0632</t>
  </si>
  <si>
    <t>Dovray</t>
  </si>
  <si>
    <t>0636</t>
  </si>
  <si>
    <t>Lismore</t>
  </si>
  <si>
    <t>03</t>
  </si>
  <si>
    <t>0002</t>
  </si>
  <si>
    <t>Shakopee</t>
  </si>
  <si>
    <t>0037</t>
  </si>
  <si>
    <t>Saint Peter</t>
  </si>
  <si>
    <t>0043</t>
  </si>
  <si>
    <t>Faribault</t>
  </si>
  <si>
    <t>0045</t>
  </si>
  <si>
    <t>New Prague</t>
  </si>
  <si>
    <t>0047</t>
  </si>
  <si>
    <t>Hastings</t>
  </si>
  <si>
    <t>0054</t>
  </si>
  <si>
    <t>Red Wing</t>
  </si>
  <si>
    <t>0057</t>
  </si>
  <si>
    <t>Chaska</t>
  </si>
  <si>
    <t>0065</t>
  </si>
  <si>
    <t>Rosemount</t>
  </si>
  <si>
    <t>0079</t>
  </si>
  <si>
    <t>Montgomery</t>
  </si>
  <si>
    <t>0084</t>
  </si>
  <si>
    <t>Northfield</t>
  </si>
  <si>
    <t>0095</t>
  </si>
  <si>
    <t>Glencoe</t>
  </si>
  <si>
    <t>0096</t>
  </si>
  <si>
    <t>Hutchinson</t>
  </si>
  <si>
    <t>0098</t>
  </si>
  <si>
    <t>St Paul Park</t>
  </si>
  <si>
    <t>0108</t>
  </si>
  <si>
    <t>Le Center</t>
  </si>
  <si>
    <t>0125</t>
  </si>
  <si>
    <t>Stewart</t>
  </si>
  <si>
    <t>0141</t>
  </si>
  <si>
    <t>Silver Lake</t>
  </si>
  <si>
    <t>0143</t>
  </si>
  <si>
    <t>Brownton</t>
  </si>
  <si>
    <t>0144</t>
  </si>
  <si>
    <t>Belle Plaine</t>
  </si>
  <si>
    <t>0149</t>
  </si>
  <si>
    <t>Morristown</t>
  </si>
  <si>
    <t>0150</t>
  </si>
  <si>
    <t>Waconia</t>
  </si>
  <si>
    <t>0184</t>
  </si>
  <si>
    <t>Pine Island</t>
  </si>
  <si>
    <t>0189</t>
  </si>
  <si>
    <t>Farmington</t>
  </si>
  <si>
    <t>0207</t>
  </si>
  <si>
    <t>Cleveland</t>
  </si>
  <si>
    <t>0225</t>
  </si>
  <si>
    <t>Forest Lake</t>
  </si>
  <si>
    <t>0300</t>
  </si>
  <si>
    <t>Lafayette</t>
  </si>
  <si>
    <t>0311</t>
  </si>
  <si>
    <t>Elysian</t>
  </si>
  <si>
    <t>0314</t>
  </si>
  <si>
    <t>Winthrop</t>
  </si>
  <si>
    <t>0343</t>
  </si>
  <si>
    <t>Norwood</t>
  </si>
  <si>
    <t>0380</t>
  </si>
  <si>
    <t>Kilkenny</t>
  </si>
  <si>
    <t>0407</t>
  </si>
  <si>
    <t>Winsted</t>
  </si>
  <si>
    <t>0408</t>
  </si>
  <si>
    <t>Green Isle</t>
  </si>
  <si>
    <t>0424</t>
  </si>
  <si>
    <t>Inver Grove Heights</t>
  </si>
  <si>
    <t>0433</t>
  </si>
  <si>
    <t>Gaylord</t>
  </si>
  <si>
    <t>0447</t>
  </si>
  <si>
    <t>Prior Lake</t>
  </si>
  <si>
    <t>0463</t>
  </si>
  <si>
    <t>Lester Prairie</t>
  </si>
  <si>
    <t>0491</t>
  </si>
  <si>
    <t>Bayport</t>
  </si>
  <si>
    <t>0507</t>
  </si>
  <si>
    <t>Willernie</t>
  </si>
  <si>
    <t>0510</t>
  </si>
  <si>
    <t>Nicollet</t>
  </si>
  <si>
    <t>0518</t>
  </si>
  <si>
    <t>North Mankato</t>
  </si>
  <si>
    <t>0580</t>
  </si>
  <si>
    <t>Chanhassen</t>
  </si>
  <si>
    <t>0586</t>
  </si>
  <si>
    <t>Lonsdale</t>
  </si>
  <si>
    <t>0594</t>
  </si>
  <si>
    <t>Eagan</t>
  </si>
  <si>
    <t>0601</t>
  </si>
  <si>
    <t>New Germany</t>
  </si>
  <si>
    <t>0620</t>
  </si>
  <si>
    <t>Hugo</t>
  </si>
  <si>
    <t>0643</t>
  </si>
  <si>
    <t>Savage</t>
  </si>
  <si>
    <t>1776</t>
  </si>
  <si>
    <t>Apple Valley</t>
  </si>
  <si>
    <t>04</t>
  </si>
  <si>
    <t>0039</t>
  </si>
  <si>
    <t>North St Paul</t>
  </si>
  <si>
    <t>0168</t>
  </si>
  <si>
    <t>White Bear Lake</t>
  </si>
  <si>
    <t>0451</t>
  </si>
  <si>
    <t>Saint Paul</t>
  </si>
  <si>
    <t>0474</t>
  </si>
  <si>
    <t>0542</t>
  </si>
  <si>
    <t>0577</t>
  </si>
  <si>
    <t>0606</t>
  </si>
  <si>
    <t>05</t>
  </si>
  <si>
    <t>0001</t>
  </si>
  <si>
    <t>Minneapolis</t>
  </si>
  <si>
    <t>0099</t>
  </si>
  <si>
    <t>Minneapollis</t>
  </si>
  <si>
    <t>0129</t>
  </si>
  <si>
    <t>0234</t>
  </si>
  <si>
    <t>0435</t>
  </si>
  <si>
    <t>Richfield</t>
  </si>
  <si>
    <t>0440</t>
  </si>
  <si>
    <t>0511</t>
  </si>
  <si>
    <t>06</t>
  </si>
  <si>
    <t>0012</t>
  </si>
  <si>
    <t>Long Prairie</t>
  </si>
  <si>
    <t>0014</t>
  </si>
  <si>
    <t>Bemidji</t>
  </si>
  <si>
    <t>0023</t>
  </si>
  <si>
    <t>McGregor</t>
  </si>
  <si>
    <t>0046</t>
  </si>
  <si>
    <t>Little Falls</t>
  </si>
  <si>
    <t>0049</t>
  </si>
  <si>
    <t>Pequot Lakes</t>
  </si>
  <si>
    <t>0067</t>
  </si>
  <si>
    <t>Sauk Centre</t>
  </si>
  <si>
    <t>0076</t>
  </si>
  <si>
    <t>Saint Cloud</t>
  </si>
  <si>
    <t>0086</t>
  </si>
  <si>
    <t>Aitkin</t>
  </si>
  <si>
    <t>0101</t>
  </si>
  <si>
    <t>Melrose</t>
  </si>
  <si>
    <t>0112</t>
  </si>
  <si>
    <t>Elk River</t>
  </si>
  <si>
    <t>0134</t>
  </si>
  <si>
    <t>Walker</t>
  </si>
  <si>
    <t>0137</t>
  </si>
  <si>
    <t>Royalton</t>
  </si>
  <si>
    <t>0147</t>
  </si>
  <si>
    <t>Big Lake</t>
  </si>
  <si>
    <t>0171</t>
  </si>
  <si>
    <t>Wadena</t>
  </si>
  <si>
    <t>0193</t>
  </si>
  <si>
    <t>Becker</t>
  </si>
  <si>
    <t>0202</t>
  </si>
  <si>
    <t>Hackensack</t>
  </si>
  <si>
    <t>0211</t>
  </si>
  <si>
    <t>Holdingford</t>
  </si>
  <si>
    <t>0212</t>
  </si>
  <si>
    <t>Park Rapids</t>
  </si>
  <si>
    <t>0213</t>
  </si>
  <si>
    <t>Clarissa</t>
  </si>
  <si>
    <t>0217</t>
  </si>
  <si>
    <t>Baudette</t>
  </si>
  <si>
    <t>0221</t>
  </si>
  <si>
    <t>Saint Joseph</t>
  </si>
  <si>
    <t>0254</t>
  </si>
  <si>
    <t>Sauk Rapids</t>
  </si>
  <si>
    <t>0255</t>
  </si>
  <si>
    <t>Brainerd</t>
  </si>
  <si>
    <t>0261</t>
  </si>
  <si>
    <t>Kimball</t>
  </si>
  <si>
    <t>0271</t>
  </si>
  <si>
    <t>Paynesville</t>
  </si>
  <si>
    <t>0284</t>
  </si>
  <si>
    <t>Cass Lake</t>
  </si>
  <si>
    <t>0288</t>
  </si>
  <si>
    <t>Brooten</t>
  </si>
  <si>
    <t>0292</t>
  </si>
  <si>
    <t>Richmond</t>
  </si>
  <si>
    <t>0293</t>
  </si>
  <si>
    <t>Browerville</t>
  </si>
  <si>
    <t>0298</t>
  </si>
  <si>
    <t>Foley</t>
  </si>
  <si>
    <t>0313</t>
  </si>
  <si>
    <t>Swanville</t>
  </si>
  <si>
    <t>0328</t>
  </si>
  <si>
    <t>0340</t>
  </si>
  <si>
    <t>Hill City</t>
  </si>
  <si>
    <t>0341</t>
  </si>
  <si>
    <t>Pierz</t>
  </si>
  <si>
    <t>0350</t>
  </si>
  <si>
    <t>Upsala</t>
  </si>
  <si>
    <t>0354</t>
  </si>
  <si>
    <t>Clear Lake</t>
  </si>
  <si>
    <t>0363</t>
  </si>
  <si>
    <t>Akeley</t>
  </si>
  <si>
    <t>0366</t>
  </si>
  <si>
    <t>Bertha</t>
  </si>
  <si>
    <t>0368</t>
  </si>
  <si>
    <t>Backus</t>
  </si>
  <si>
    <t>0372</t>
  </si>
  <si>
    <t>Blackduck</t>
  </si>
  <si>
    <t>0417</t>
  </si>
  <si>
    <t>Little Sauk</t>
  </si>
  <si>
    <t>0428</t>
  </si>
  <si>
    <t>Waite Park</t>
  </si>
  <si>
    <t>0438</t>
  </si>
  <si>
    <t>Pinewood</t>
  </si>
  <si>
    <t>0442</t>
  </si>
  <si>
    <t>Williams</t>
  </si>
  <si>
    <t>0443</t>
  </si>
  <si>
    <t>Ironton</t>
  </si>
  <si>
    <t>0455</t>
  </si>
  <si>
    <t>Cold Spring</t>
  </si>
  <si>
    <t>0456</t>
  </si>
  <si>
    <t>Sebeka</t>
  </si>
  <si>
    <t>0462</t>
  </si>
  <si>
    <t>Laporte</t>
  </si>
  <si>
    <t>0470</t>
  </si>
  <si>
    <t>Kelliher</t>
  </si>
  <si>
    <t>0473</t>
  </si>
  <si>
    <t>Rice</t>
  </si>
  <si>
    <t>0482</t>
  </si>
  <si>
    <t>Albany</t>
  </si>
  <si>
    <t>0500</t>
  </si>
  <si>
    <t>Crosslake</t>
  </si>
  <si>
    <t>0557</t>
  </si>
  <si>
    <t>Deerwood</t>
  </si>
  <si>
    <t>0560</t>
  </si>
  <si>
    <t>Zimmerman</t>
  </si>
  <si>
    <t>0602</t>
  </si>
  <si>
    <t>Hillman</t>
  </si>
  <si>
    <t>0612</t>
  </si>
  <si>
    <t>Lake Henry</t>
  </si>
  <si>
    <t>0613</t>
  </si>
  <si>
    <t>Pine River</t>
  </si>
  <si>
    <t>0621</t>
  </si>
  <si>
    <t>St Augusta</t>
  </si>
  <si>
    <t>0627</t>
  </si>
  <si>
    <t>Nisswa</t>
  </si>
  <si>
    <t>0642</t>
  </si>
  <si>
    <t>Bowlus</t>
  </si>
  <si>
    <t>07</t>
  </si>
  <si>
    <t>0029</t>
  </si>
  <si>
    <t>Morris</t>
  </si>
  <si>
    <t>0058</t>
  </si>
  <si>
    <t>Browns Valley</t>
  </si>
  <si>
    <t>0059</t>
  </si>
  <si>
    <t>Montevideo</t>
  </si>
  <si>
    <t>0069</t>
  </si>
  <si>
    <t>Granite Falls</t>
  </si>
  <si>
    <t>0080</t>
  </si>
  <si>
    <t>Wheaton</t>
  </si>
  <si>
    <t>0104</t>
  </si>
  <si>
    <t>Litchfield</t>
  </si>
  <si>
    <t>0113</t>
  </si>
  <si>
    <t>Marshall</t>
  </si>
  <si>
    <t>0126</t>
  </si>
  <si>
    <t>Cosmos</t>
  </si>
  <si>
    <t>0135</t>
  </si>
  <si>
    <t>Hector</t>
  </si>
  <si>
    <t>0156</t>
  </si>
  <si>
    <t>Marietta</t>
  </si>
  <si>
    <t>0158</t>
  </si>
  <si>
    <t>Madison</t>
  </si>
  <si>
    <t>0167</t>
  </si>
  <si>
    <t>Willmar</t>
  </si>
  <si>
    <t>0169</t>
  </si>
  <si>
    <t>Clarkfield</t>
  </si>
  <si>
    <t>0173</t>
  </si>
  <si>
    <t>Tracy</t>
  </si>
  <si>
    <t>0175</t>
  </si>
  <si>
    <t>Villard</t>
  </si>
  <si>
    <t>0186</t>
  </si>
  <si>
    <t>Olivia</t>
  </si>
  <si>
    <t>0188</t>
  </si>
  <si>
    <t>Evansville</t>
  </si>
  <si>
    <t>0199</t>
  </si>
  <si>
    <t>Minneota</t>
  </si>
  <si>
    <t>0204</t>
  </si>
  <si>
    <t>Echo</t>
  </si>
  <si>
    <t>0205</t>
  </si>
  <si>
    <t>Fairfax</t>
  </si>
  <si>
    <t>0223</t>
  </si>
  <si>
    <t>Kerkhoven</t>
  </si>
  <si>
    <t>0229</t>
  </si>
  <si>
    <t>Sacred Heart</t>
  </si>
  <si>
    <t>0237</t>
  </si>
  <si>
    <t>Balaton</t>
  </si>
  <si>
    <t>0252</t>
  </si>
  <si>
    <t>Maynard</t>
  </si>
  <si>
    <t>0253</t>
  </si>
  <si>
    <t>Lowry</t>
  </si>
  <si>
    <t>0258</t>
  </si>
  <si>
    <t>Clinton</t>
  </si>
  <si>
    <t>0268</t>
  </si>
  <si>
    <t>Kensington</t>
  </si>
  <si>
    <t>0273</t>
  </si>
  <si>
    <t>Garvin</t>
  </si>
  <si>
    <t>0278</t>
  </si>
  <si>
    <t>Brandon</t>
  </si>
  <si>
    <t>0297</t>
  </si>
  <si>
    <t>Graceville</t>
  </si>
  <si>
    <t>0302</t>
  </si>
  <si>
    <t>Beardsley</t>
  </si>
  <si>
    <t>0321</t>
  </si>
  <si>
    <t>Elbow Lake</t>
  </si>
  <si>
    <t>0357</t>
  </si>
  <si>
    <t>Ashby</t>
  </si>
  <si>
    <t>0359</t>
  </si>
  <si>
    <t>Milan</t>
  </si>
  <si>
    <t>0375</t>
  </si>
  <si>
    <t>Atwater</t>
  </si>
  <si>
    <t>0378</t>
  </si>
  <si>
    <t>Herman</t>
  </si>
  <si>
    <t>0381</t>
  </si>
  <si>
    <t>Eden Valley</t>
  </si>
  <si>
    <t>0393</t>
  </si>
  <si>
    <t>Hoffman</t>
  </si>
  <si>
    <t>0420</t>
  </si>
  <si>
    <t>Raymond</t>
  </si>
  <si>
    <t>0426</t>
  </si>
  <si>
    <t>Wendell</t>
  </si>
  <si>
    <t>0430</t>
  </si>
  <si>
    <t>Bird Island</t>
  </si>
  <si>
    <t>0441</t>
  </si>
  <si>
    <t>Bellingham</t>
  </si>
  <si>
    <t>0457</t>
  </si>
  <si>
    <t>Porter</t>
  </si>
  <si>
    <t>0483</t>
  </si>
  <si>
    <t>Dassel</t>
  </si>
  <si>
    <t>0485</t>
  </si>
  <si>
    <t>Clara City</t>
  </si>
  <si>
    <t>0524</t>
  </si>
  <si>
    <t>Saint Leo</t>
  </si>
  <si>
    <t>0527</t>
  </si>
  <si>
    <t>Millerville</t>
  </si>
  <si>
    <t>0537</t>
  </si>
  <si>
    <t>New London</t>
  </si>
  <si>
    <t>0545</t>
  </si>
  <si>
    <t>Spicer</t>
  </si>
  <si>
    <t>0556</t>
  </si>
  <si>
    <t>Wood Lake</t>
  </si>
  <si>
    <t>0629</t>
  </si>
  <si>
    <t>Chokio</t>
  </si>
  <si>
    <t>0638</t>
  </si>
  <si>
    <t>Westport</t>
  </si>
  <si>
    <t>08</t>
  </si>
  <si>
    <t>0060</t>
  </si>
  <si>
    <t>Grand Rapids</t>
  </si>
  <si>
    <t>0071</t>
  </si>
  <si>
    <t>Duluth</t>
  </si>
  <si>
    <t>0109</t>
  </si>
  <si>
    <t>Two Harbors</t>
  </si>
  <si>
    <t>0122</t>
  </si>
  <si>
    <t>Deer River</t>
  </si>
  <si>
    <t>0182</t>
  </si>
  <si>
    <t>Effie</t>
  </si>
  <si>
    <t>0222</t>
  </si>
  <si>
    <t>Hibbing</t>
  </si>
  <si>
    <t>0241</t>
  </si>
  <si>
    <t>Aurora</t>
  </si>
  <si>
    <t>0248</t>
  </si>
  <si>
    <t>Ely</t>
  </si>
  <si>
    <t>0262</t>
  </si>
  <si>
    <t>Cloquet</t>
  </si>
  <si>
    <t>0307</t>
  </si>
  <si>
    <t>Nashwauk</t>
  </si>
  <si>
    <t>0379</t>
  </si>
  <si>
    <t>Moose Lake</t>
  </si>
  <si>
    <t>0413</t>
  </si>
  <si>
    <t>Grand Marais</t>
  </si>
  <si>
    <t>0415</t>
  </si>
  <si>
    <t>Barnum</t>
  </si>
  <si>
    <t>0432</t>
  </si>
  <si>
    <t>Warba</t>
  </si>
  <si>
    <t>0452</t>
  </si>
  <si>
    <t>Keewatin</t>
  </si>
  <si>
    <t>0494</t>
  </si>
  <si>
    <t>Big Falls</t>
  </si>
  <si>
    <t>0499</t>
  </si>
  <si>
    <t>Northome</t>
  </si>
  <si>
    <t>0562</t>
  </si>
  <si>
    <t>Brookston</t>
  </si>
  <si>
    <t>0575</t>
  </si>
  <si>
    <t>Goodland</t>
  </si>
  <si>
    <t>09</t>
  </si>
  <si>
    <t>0015</t>
  </si>
  <si>
    <t>Detroit Lakes</t>
  </si>
  <si>
    <t>0016</t>
  </si>
  <si>
    <t>Bagley</t>
  </si>
  <si>
    <t>0020</t>
  </si>
  <si>
    <t>Crookston</t>
  </si>
  <si>
    <t>0021</t>
  </si>
  <si>
    <t>Moorhead</t>
  </si>
  <si>
    <t>0022</t>
  </si>
  <si>
    <t>Red Lake Falls</t>
  </si>
  <si>
    <t>0024</t>
  </si>
  <si>
    <t>Roseau</t>
  </si>
  <si>
    <t>0025</t>
  </si>
  <si>
    <t>Warroad</t>
  </si>
  <si>
    <t>0027</t>
  </si>
  <si>
    <t>Warren</t>
  </si>
  <si>
    <t>0030</t>
  </si>
  <si>
    <t>Fergus Falls</t>
  </si>
  <si>
    <t>0031</t>
  </si>
  <si>
    <t>Mahnomen</t>
  </si>
  <si>
    <t>0035</t>
  </si>
  <si>
    <t>Alvarado</t>
  </si>
  <si>
    <t>0088</t>
  </si>
  <si>
    <t>Greenbush</t>
  </si>
  <si>
    <t>0114</t>
  </si>
  <si>
    <t>Fosston</t>
  </si>
  <si>
    <t>0117</t>
  </si>
  <si>
    <t>Thief River Falls</t>
  </si>
  <si>
    <t>0148</t>
  </si>
  <si>
    <t>Dent</t>
  </si>
  <si>
    <t>0153</t>
  </si>
  <si>
    <t>Barnesville</t>
  </si>
  <si>
    <t>0157</t>
  </si>
  <si>
    <t>East Grand Forks</t>
  </si>
  <si>
    <t>0159</t>
  </si>
  <si>
    <t>Oklee</t>
  </si>
  <si>
    <t>0162</t>
  </si>
  <si>
    <t>Grygla</t>
  </si>
  <si>
    <t>0181</t>
  </si>
  <si>
    <t>Lake Park</t>
  </si>
  <si>
    <t>0214</t>
  </si>
  <si>
    <t>Lancaster</t>
  </si>
  <si>
    <t>0238</t>
  </si>
  <si>
    <t>Fertile</t>
  </si>
  <si>
    <t>0242</t>
  </si>
  <si>
    <t>Fisher</t>
  </si>
  <si>
    <t>0256</t>
  </si>
  <si>
    <t>Clearbrook</t>
  </si>
  <si>
    <t>0283</t>
  </si>
  <si>
    <t>Deer Creek</t>
  </si>
  <si>
    <t>0304</t>
  </si>
  <si>
    <t>Gonvick</t>
  </si>
  <si>
    <t>0331</t>
  </si>
  <si>
    <t>Oslo</t>
  </si>
  <si>
    <t>0353</t>
  </si>
  <si>
    <t>Argyle</t>
  </si>
  <si>
    <t>0371</t>
  </si>
  <si>
    <t>Roosevelt</t>
  </si>
  <si>
    <t>0382</t>
  </si>
  <si>
    <t>Hawley</t>
  </si>
  <si>
    <t>0390</t>
  </si>
  <si>
    <t>Stephen</t>
  </si>
  <si>
    <t>0402</t>
  </si>
  <si>
    <t>Halstad</t>
  </si>
  <si>
    <t>0427</t>
  </si>
  <si>
    <t>Newfolden</t>
  </si>
  <si>
    <t>0431</t>
  </si>
  <si>
    <t>Twin Valley</t>
  </si>
  <si>
    <t>0434</t>
  </si>
  <si>
    <t>Hendrum</t>
  </si>
  <si>
    <t>0436</t>
  </si>
  <si>
    <t>Waubun</t>
  </si>
  <si>
    <t>0444</t>
  </si>
  <si>
    <t>Middle River</t>
  </si>
  <si>
    <t>0445</t>
  </si>
  <si>
    <t>Karlstad</t>
  </si>
  <si>
    <t>0466</t>
  </si>
  <si>
    <t>Strandquist</t>
  </si>
  <si>
    <t>0489</t>
  </si>
  <si>
    <t>Underwood</t>
  </si>
  <si>
    <t>0505</t>
  </si>
  <si>
    <t>Gary</t>
  </si>
  <si>
    <t>0603</t>
  </si>
  <si>
    <t>Gully</t>
  </si>
  <si>
    <t>0623</t>
  </si>
  <si>
    <t>Plummer</t>
  </si>
  <si>
    <t>10</t>
  </si>
  <si>
    <t>0051</t>
  </si>
  <si>
    <t>Pine City</t>
  </si>
  <si>
    <t>0083</t>
  </si>
  <si>
    <t>Lindstrom</t>
  </si>
  <si>
    <t>0085</t>
  </si>
  <si>
    <t>North Branch</t>
  </si>
  <si>
    <t>0093</t>
  </si>
  <si>
    <t>Rush City</t>
  </si>
  <si>
    <t>0102</t>
  </si>
  <si>
    <t>Anoka</t>
  </si>
  <si>
    <t>0118</t>
  </si>
  <si>
    <t>Wayzata</t>
  </si>
  <si>
    <t>0131</t>
  </si>
  <si>
    <t>Maple Lake</t>
  </si>
  <si>
    <t>0139</t>
  </si>
  <si>
    <t>Harris</t>
  </si>
  <si>
    <t>0145</t>
  </si>
  <si>
    <t>Howard Lake</t>
  </si>
  <si>
    <t>0151</t>
  </si>
  <si>
    <t>Sandstone</t>
  </si>
  <si>
    <t>0163</t>
  </si>
  <si>
    <t>Willow River</t>
  </si>
  <si>
    <t>0172</t>
  </si>
  <si>
    <t>Osseo</t>
  </si>
  <si>
    <t>0178</t>
  </si>
  <si>
    <t>Milaca</t>
  </si>
  <si>
    <t>0201</t>
  </si>
  <si>
    <t>Mora</t>
  </si>
  <si>
    <t>0209</t>
  </si>
  <si>
    <t>Cokato</t>
  </si>
  <si>
    <t>0216</t>
  </si>
  <si>
    <t>Princeton</t>
  </si>
  <si>
    <t>0259</t>
  </si>
  <si>
    <t>Excelsior</t>
  </si>
  <si>
    <t>0260</t>
  </si>
  <si>
    <t>Monticello</t>
  </si>
  <si>
    <t>0270</t>
  </si>
  <si>
    <t>Buffalo</t>
  </si>
  <si>
    <t>0282</t>
  </si>
  <si>
    <t>St Louis Park</t>
  </si>
  <si>
    <t>0290</t>
  </si>
  <si>
    <t>Cambridge</t>
  </si>
  <si>
    <t>0303</t>
  </si>
  <si>
    <t>Fridley</t>
  </si>
  <si>
    <t>0305</t>
  </si>
  <si>
    <t>Waverly</t>
  </si>
  <si>
    <t>0312</t>
  </si>
  <si>
    <t>Stacy</t>
  </si>
  <si>
    <t>0320</t>
  </si>
  <si>
    <t>Hopkins</t>
  </si>
  <si>
    <t>0323</t>
  </si>
  <si>
    <t>Clearwater</t>
  </si>
  <si>
    <t>0334</t>
  </si>
  <si>
    <t>Coon Rapids</t>
  </si>
  <si>
    <t>0347</t>
  </si>
  <si>
    <t>Beroun</t>
  </si>
  <si>
    <t>0377</t>
  </si>
  <si>
    <t>Delano</t>
  </si>
  <si>
    <t>0395</t>
  </si>
  <si>
    <t>Onamia</t>
  </si>
  <si>
    <t>0398</t>
  </si>
  <si>
    <t>Mound</t>
  </si>
  <si>
    <t>0514</t>
  </si>
  <si>
    <t>Maple Plain</t>
  </si>
  <si>
    <t>0523</t>
  </si>
  <si>
    <t>Golden Valley</t>
  </si>
  <si>
    <t>0550</t>
  </si>
  <si>
    <t>Bloomington</t>
  </si>
  <si>
    <t>0563</t>
  </si>
  <si>
    <t>Bruno</t>
  </si>
  <si>
    <t>0566</t>
  </si>
  <si>
    <t>Lino Lakes</t>
  </si>
  <si>
    <t>0567</t>
  </si>
  <si>
    <t>Saint Michael</t>
  </si>
  <si>
    <t>0600</t>
  </si>
  <si>
    <t>Champlin</t>
  </si>
  <si>
    <t>0622</t>
  </si>
  <si>
    <t>Saint Francis</t>
  </si>
  <si>
    <t>0630</t>
  </si>
  <si>
    <t>Brooklyn Center</t>
  </si>
  <si>
    <t>0640</t>
  </si>
  <si>
    <t>Ogilvie</t>
  </si>
  <si>
    <t>Unit</t>
  </si>
  <si>
    <t>Junior</t>
  </si>
  <si>
    <t>Senior</t>
  </si>
  <si>
    <t>Percent to Date</t>
  </si>
  <si>
    <t>00</t>
  </si>
  <si>
    <t>Dist</t>
  </si>
  <si>
    <t>100%+ Date</t>
  </si>
  <si>
    <t>85% by 3/15/25</t>
  </si>
  <si>
    <t>95% by 5/23/25</t>
  </si>
  <si>
    <t>100% by 7/4/25</t>
  </si>
  <si>
    <t>102% by 7/26/25</t>
  </si>
  <si>
    <t>Goal Dates Set By National</t>
  </si>
  <si>
    <t>2024-2025 Membership Bulletin</t>
  </si>
  <si>
    <t>2025 DNO</t>
  </si>
  <si>
    <t>00 Total</t>
  </si>
  <si>
    <t>01 Total</t>
  </si>
  <si>
    <t>02 Total</t>
  </si>
  <si>
    <t>03 Total</t>
  </si>
  <si>
    <t>04 Total</t>
  </si>
  <si>
    <t>05 Total</t>
  </si>
  <si>
    <t>06 Total</t>
  </si>
  <si>
    <t>07 Total</t>
  </si>
  <si>
    <t>08 Total</t>
  </si>
  <si>
    <t>09 Total</t>
  </si>
  <si>
    <t>10 Total</t>
  </si>
  <si>
    <t>Unit Location</t>
  </si>
  <si>
    <t>Cambria</t>
  </si>
  <si>
    <t>0476</t>
  </si>
  <si>
    <t>Lawrence Lk Twshp</t>
  </si>
  <si>
    <t>AMERICAN LEGION AUXILIARY</t>
  </si>
  <si>
    <t>2025 Membership</t>
  </si>
  <si>
    <t>Member-opoly</t>
  </si>
  <si>
    <t>"Finding Members in Everyday Places"</t>
  </si>
  <si>
    <t>Your Leader is Rich Aunty Pennybags, Hope Wilson</t>
  </si>
  <si>
    <t>Membership</t>
  </si>
  <si>
    <t>Percent of</t>
  </si>
  <si>
    <t>Difference from Last Year</t>
  </si>
  <si>
    <t>DISTRICT</t>
  </si>
  <si>
    <t># of Units</t>
  </si>
  <si>
    <t>Goal</t>
  </si>
  <si>
    <t>Period Gain</t>
  </si>
  <si>
    <t>To Date</t>
  </si>
  <si>
    <t>Last Year</t>
  </si>
  <si>
    <t>One</t>
  </si>
  <si>
    <t>Two</t>
  </si>
  <si>
    <t>Three</t>
  </si>
  <si>
    <t>Four</t>
  </si>
  <si>
    <t>Five</t>
  </si>
  <si>
    <t>Six</t>
  </si>
  <si>
    <t>Seven</t>
  </si>
  <si>
    <t>Eight</t>
  </si>
  <si>
    <t xml:space="preserve">Nine </t>
  </si>
  <si>
    <t>Ten</t>
  </si>
  <si>
    <t>Department Total</t>
  </si>
  <si>
    <t>Group 1 (Even)</t>
  </si>
  <si>
    <t>Linda Kelly</t>
  </si>
  <si>
    <t>Group 2 (Odd)</t>
  </si>
  <si>
    <t>Robin Dorf</t>
  </si>
  <si>
    <t xml:space="preserve">  RANKINGS 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</si>
  <si>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</si>
  <si>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</si>
  <si>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</si>
  <si>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</si>
  <si>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</si>
  <si>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</si>
  <si>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</si>
  <si>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</si>
  <si>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</si>
  <si>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</si>
  <si>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District 4</t>
  </si>
  <si>
    <t>District 1</t>
  </si>
  <si>
    <t>District 8</t>
  </si>
  <si>
    <t>District 2</t>
  </si>
  <si>
    <t>District 3</t>
  </si>
  <si>
    <t>District 5</t>
  </si>
  <si>
    <t>District 9</t>
  </si>
  <si>
    <t>District 7</t>
  </si>
  <si>
    <t>1982 &amp; 0476</t>
  </si>
  <si>
    <t>District 6</t>
  </si>
  <si>
    <t>District 10</t>
  </si>
  <si>
    <t>Grand Total</t>
  </si>
  <si>
    <t>District</t>
  </si>
  <si>
    <t>vs.</t>
  </si>
  <si>
    <t>%</t>
  </si>
  <si>
    <t>Winner</t>
  </si>
  <si>
    <t>Even</t>
  </si>
  <si>
    <t>Odd</t>
  </si>
  <si>
    <t>Even - Linda Kelly</t>
  </si>
  <si>
    <t>Bulletin #9 as of 10/26/2024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</si>
</sst>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ooper Black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  <font>
      <b/>
      <sz val="11"/>
      <color theme="1"/>
      <name val="Berlin Sans FB"/>
      <family val="2"/>
    </font>
    <font>
      <b/>
      <sz val="11"/>
      <color rgb="FFFFFFFF"/>
      <name val="Berlin Sans FB"/>
      <family val="2"/>
    </font>
    <font>
      <b/>
      <sz val="12"/>
      <name val="Berlin Sans FB"/>
      <family val="2"/>
    </font>
    <font>
      <b/>
      <sz val="11"/>
      <color theme="1"/>
      <name val="Berlin Sans FB Demi"/>
      <family val="2"/>
    </font>
    <font>
      <b/>
      <sz val="11"/>
      <name val="Berlin Sans FB Demi"/>
      <family val="2"/>
    </font>
    <font>
      <sz val="11"/>
      <color theme="1"/>
      <name val="Berlin Sans FB"/>
      <family val="2"/>
    </font>
    <font>
      <sz val="11"/>
      <name val="Berlin Sans FB"/>
      <family val="2"/>
    </font>
    <font>
      <sz val="11"/>
      <color indexed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4682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4682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9" fillId="3" borderId="0" xfId="0" applyFont="1" applyFill="1" applyAlignment="1">
      <alignment wrapText="1"/>
    </xf>
    <xf numFmtId="0" fontId="10" fillId="0" borderId="0" xfId="0" applyFont="1"/>
    <xf numFmtId="1" fontId="9" fillId="3" borderId="1" xfId="0" applyNumberFormat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vertical="center"/>
    </xf>
    <xf numFmtId="0" fontId="10" fillId="3" borderId="0" xfId="0" applyFont="1" applyFill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3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1" fontId="9" fillId="3" borderId="9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top" readingOrder="1"/>
    </xf>
    <xf numFmtId="0" fontId="9" fillId="0" borderId="1" xfId="0" applyFont="1" applyBorder="1" applyAlignment="1">
      <alignment horizontal="center" vertical="top" readingOrder="1"/>
    </xf>
    <xf numFmtId="0" fontId="9" fillId="0" borderId="1" xfId="0" applyFont="1" applyBorder="1" applyAlignment="1">
      <alignment vertical="top" readingOrder="1"/>
    </xf>
    <xf numFmtId="0" fontId="9" fillId="3" borderId="7" xfId="0" applyFont="1" applyFill="1" applyBorder="1" applyAlignment="1">
      <alignment vertical="center" readingOrder="1"/>
    </xf>
    <xf numFmtId="0" fontId="9" fillId="0" borderId="1" xfId="0" applyFont="1" applyBorder="1" applyAlignment="1">
      <alignment horizontal="right" vertical="center" readingOrder="1"/>
    </xf>
    <xf numFmtId="10" fontId="9" fillId="0" borderId="1" xfId="1" applyNumberFormat="1" applyFont="1" applyBorder="1" applyAlignment="1">
      <alignment horizontal="right" vertical="center" readingOrder="1"/>
    </xf>
    <xf numFmtId="0" fontId="9" fillId="3" borderId="1" xfId="0" applyFont="1" applyFill="1" applyBorder="1" applyAlignment="1">
      <alignment vertical="center" readingOrder="1"/>
    </xf>
    <xf numFmtId="49" fontId="9" fillId="0" borderId="9" xfId="0" applyNumberFormat="1" applyFont="1" applyBorder="1" applyAlignment="1">
      <alignment horizontal="center" vertical="top" readingOrder="1"/>
    </xf>
    <xf numFmtId="0" fontId="9" fillId="0" borderId="9" xfId="0" applyFont="1" applyBorder="1" applyAlignment="1">
      <alignment horizontal="center" vertical="top" readingOrder="1"/>
    </xf>
    <xf numFmtId="0" fontId="9" fillId="0" borderId="9" xfId="0" applyFont="1" applyBorder="1" applyAlignment="1">
      <alignment vertical="top" readingOrder="1"/>
    </xf>
    <xf numFmtId="0" fontId="9" fillId="0" borderId="9" xfId="0" applyFont="1" applyBorder="1" applyAlignment="1">
      <alignment horizontal="right" vertical="center" readingOrder="1"/>
    </xf>
    <xf numFmtId="1" fontId="9" fillId="6" borderId="7" xfId="0" applyNumberFormat="1" applyFont="1" applyFill="1" applyBorder="1" applyAlignment="1">
      <alignment vertical="center" readingOrder="1"/>
    </xf>
    <xf numFmtId="1" fontId="9" fillId="6" borderId="1" xfId="0" applyNumberFormat="1" applyFont="1" applyFill="1" applyBorder="1" applyAlignment="1">
      <alignment vertical="center" readingOrder="1"/>
    </xf>
    <xf numFmtId="1" fontId="9" fillId="6" borderId="9" xfId="0" applyNumberFormat="1" applyFont="1" applyFill="1" applyBorder="1" applyAlignment="1">
      <alignment vertical="center" readingOrder="1"/>
    </xf>
    <xf numFmtId="49" fontId="9" fillId="9" borderId="1" xfId="0" applyNumberFormat="1" applyFont="1" applyFill="1" applyBorder="1" applyAlignment="1">
      <alignment horizontal="center" vertical="top" readingOrder="1"/>
    </xf>
    <xf numFmtId="0" fontId="9" fillId="9" borderId="1" xfId="0" applyFont="1" applyFill="1" applyBorder="1" applyAlignment="1">
      <alignment horizontal="center" vertical="top" readingOrder="1"/>
    </xf>
    <xf numFmtId="0" fontId="9" fillId="9" borderId="1" xfId="0" applyFont="1" applyFill="1" applyBorder="1" applyAlignment="1">
      <alignment vertical="top" readingOrder="1"/>
    </xf>
    <xf numFmtId="0" fontId="9" fillId="9" borderId="1" xfId="0" applyFont="1" applyFill="1" applyBorder="1" applyAlignment="1">
      <alignment vertical="center" readingOrder="1"/>
    </xf>
    <xf numFmtId="1" fontId="9" fillId="9" borderId="1" xfId="0" applyNumberFormat="1" applyFont="1" applyFill="1" applyBorder="1" applyAlignment="1">
      <alignment vertical="center" readingOrder="1"/>
    </xf>
    <xf numFmtId="0" fontId="9" fillId="9" borderId="1" xfId="0" applyFont="1" applyFill="1" applyBorder="1" applyAlignment="1">
      <alignment horizontal="right" vertical="center" readingOrder="1"/>
    </xf>
    <xf numFmtId="10" fontId="9" fillId="9" borderId="1" xfId="1" applyNumberFormat="1" applyFont="1" applyFill="1" applyBorder="1" applyAlignment="1">
      <alignment horizontal="right" vertical="center" readingOrder="1"/>
    </xf>
    <xf numFmtId="164" fontId="15" fillId="8" borderId="1" xfId="0" applyNumberFormat="1" applyFont="1" applyFill="1" applyBorder="1" applyAlignment="1">
      <alignment vertical="center" readingOrder="1"/>
    </xf>
    <xf numFmtId="1" fontId="9" fillId="9" borderId="1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2" fillId="0" borderId="7" xfId="0" applyFont="1" applyBorder="1" applyAlignment="1">
      <alignment horizontal="right"/>
    </xf>
    <xf numFmtId="0" fontId="0" fillId="0" borderId="0" xfId="0" applyAlignment="1">
      <alignment horizontal="center"/>
    </xf>
    <xf numFmtId="164" fontId="14" fillId="0" borderId="0" xfId="0" applyNumberFormat="1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3" fontId="17" fillId="3" borderId="0" xfId="0" applyNumberFormat="1" applyFont="1" applyFill="1" applyAlignment="1">
      <alignment horizontal="right"/>
    </xf>
    <xf numFmtId="10" fontId="21" fillId="0" borderId="1" xfId="0" applyNumberFormat="1" applyFont="1" applyBorder="1" applyAlignment="1">
      <alignment horizontal="right"/>
    </xf>
    <xf numFmtId="37" fontId="17" fillId="0" borderId="0" xfId="0" applyNumberFormat="1" applyFont="1" applyAlignment="1">
      <alignment horizontal="right"/>
    </xf>
    <xf numFmtId="0" fontId="18" fillId="3" borderId="1" xfId="0" applyFont="1" applyFill="1" applyBorder="1" applyAlignment="1">
      <alignment horizontal="center"/>
    </xf>
    <xf numFmtId="0" fontId="17" fillId="3" borderId="0" xfId="0" applyFont="1" applyFill="1"/>
    <xf numFmtId="0" fontId="17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37" fontId="17" fillId="3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10" fontId="21" fillId="0" borderId="1" xfId="1" applyNumberFormat="1" applyFont="1" applyFill="1" applyBorder="1" applyAlignment="1">
      <alignment horizontal="right"/>
    </xf>
    <xf numFmtId="37" fontId="21" fillId="0" borderId="1" xfId="1" applyNumberFormat="1" applyFont="1" applyFill="1" applyBorder="1" applyAlignment="1">
      <alignment horizontal="right"/>
    </xf>
    <xf numFmtId="0" fontId="0" fillId="3" borderId="0" xfId="0" applyFill="1"/>
    <xf numFmtId="0" fontId="18" fillId="0" borderId="1" xfId="0" applyFont="1" applyBorder="1" applyAlignment="1">
      <alignment horizontal="right" vertical="center" wrapText="1"/>
    </xf>
    <xf numFmtId="0" fontId="18" fillId="0" borderId="0" xfId="0" applyFont="1"/>
    <xf numFmtId="0" fontId="18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10" fontId="22" fillId="0" borderId="1" xfId="0" applyNumberFormat="1" applyFont="1" applyBorder="1" applyAlignment="1">
      <alignment horizontal="right" vertical="center"/>
    </xf>
    <xf numFmtId="165" fontId="22" fillId="0" borderId="1" xfId="2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21" fillId="0" borderId="0" xfId="0" applyFont="1"/>
    <xf numFmtId="0" fontId="18" fillId="3" borderId="13" xfId="0" applyFont="1" applyFill="1" applyBorder="1"/>
    <xf numFmtId="0" fontId="18" fillId="3" borderId="0" xfId="0" applyFont="1" applyFill="1" applyAlignment="1">
      <alignment horizontal="right" vertical="center"/>
    </xf>
    <xf numFmtId="3" fontId="18" fillId="3" borderId="0" xfId="0" applyNumberFormat="1" applyFont="1" applyFill="1" applyAlignment="1">
      <alignment horizontal="right" vertical="center"/>
    </xf>
    <xf numFmtId="0" fontId="23" fillId="3" borderId="14" xfId="0" applyFont="1" applyFill="1" applyBorder="1"/>
    <xf numFmtId="0" fontId="24" fillId="3" borderId="0" xfId="0" applyFont="1" applyFill="1" applyAlignment="1">
      <alignment horizontal="right" vertical="center"/>
    </xf>
    <xf numFmtId="0" fontId="25" fillId="0" borderId="0" xfId="0" applyFont="1" applyAlignment="1">
      <alignment horizontal="center"/>
    </xf>
    <xf numFmtId="0" fontId="23" fillId="0" borderId="0" xfId="0" applyFont="1"/>
    <xf numFmtId="3" fontId="18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" fontId="17" fillId="3" borderId="1" xfId="0" applyNumberFormat="1" applyFont="1" applyFill="1" applyBorder="1" applyAlignment="1">
      <alignment horizontal="right"/>
    </xf>
    <xf numFmtId="1" fontId="17" fillId="0" borderId="1" xfId="0" applyNumberFormat="1" applyFont="1" applyBorder="1" applyAlignment="1">
      <alignment horizontal="right"/>
    </xf>
    <xf numFmtId="10" fontId="9" fillId="0" borderId="8" xfId="1" applyNumberFormat="1" applyFont="1" applyBorder="1" applyAlignment="1">
      <alignment vertical="center" readingOrder="1"/>
    </xf>
    <xf numFmtId="10" fontId="0" fillId="0" borderId="0" xfId="0" applyNumberFormat="1"/>
    <xf numFmtId="10" fontId="9" fillId="0" borderId="1" xfId="1" applyNumberFormat="1" applyFont="1" applyBorder="1" applyAlignment="1">
      <alignment vertical="center" readingOrder="1"/>
    </xf>
    <xf numFmtId="1" fontId="9" fillId="10" borderId="1" xfId="0" applyNumberFormat="1" applyFont="1" applyFill="1" applyBorder="1" applyAlignment="1">
      <alignment vertical="center"/>
    </xf>
    <xf numFmtId="164" fontId="15" fillId="9" borderId="1" xfId="0" applyNumberFormat="1" applyFont="1" applyFill="1" applyBorder="1" applyAlignment="1">
      <alignment vertical="center" readingOrder="1"/>
    </xf>
    <xf numFmtId="164" fontId="9" fillId="0" borderId="8" xfId="0" applyNumberFormat="1" applyFont="1" applyBorder="1" applyAlignment="1">
      <alignment horizontal="right" vertical="center" readingOrder="1"/>
    </xf>
    <xf numFmtId="164" fontId="9" fillId="9" borderId="8" xfId="0" applyNumberFormat="1" applyFont="1" applyFill="1" applyBorder="1" applyAlignment="1">
      <alignment horizontal="right" vertical="center" readingOrder="1"/>
    </xf>
    <xf numFmtId="164" fontId="9" fillId="0" borderId="15" xfId="0" applyNumberFormat="1" applyFont="1" applyBorder="1" applyAlignment="1">
      <alignment horizontal="right" vertical="center" readingOrder="1"/>
    </xf>
    <xf numFmtId="49" fontId="8" fillId="0" borderId="1" xfId="0" applyNumberFormat="1" applyFont="1" applyBorder="1" applyAlignment="1">
      <alignment horizontal="center" vertical="top" readingOrder="1"/>
    </xf>
    <xf numFmtId="49" fontId="8" fillId="0" borderId="0" xfId="0" applyNumberFormat="1" applyFont="1" applyAlignment="1">
      <alignment horizontal="center" vertical="top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0" fontId="9" fillId="2" borderId="5" xfId="0" applyFont="1" applyFill="1" applyBorder="1" applyAlignment="1">
      <alignment horizontal="right" vertical="center" wrapText="1" readingOrder="1"/>
    </xf>
    <xf numFmtId="0" fontId="15" fillId="5" borderId="6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right" vertical="center" wrapText="1" readingOrder="1"/>
    </xf>
    <xf numFmtId="0" fontId="9" fillId="2" borderId="1" xfId="0" applyFont="1" applyFill="1" applyBorder="1" applyAlignment="1">
      <alignment horizontal="right" vertical="center" wrapText="1" readingOrder="1"/>
    </xf>
    <xf numFmtId="0" fontId="8" fillId="0" borderId="1" xfId="0" applyFont="1" applyBorder="1" applyAlignment="1">
      <alignment vertical="top" readingOrder="1"/>
    </xf>
    <xf numFmtId="0" fontId="8" fillId="3" borderId="7" xfId="0" applyFont="1" applyFill="1" applyBorder="1" applyAlignment="1">
      <alignment vertical="center" readingOrder="1"/>
    </xf>
    <xf numFmtId="0" fontId="8" fillId="0" borderId="1" xfId="0" applyFont="1" applyBorder="1" applyAlignment="1">
      <alignment horizontal="right" vertical="center" readingOrder="1"/>
    </xf>
    <xf numFmtId="0" fontId="8" fillId="0" borderId="1" xfId="0" applyFont="1" applyBorder="1" applyAlignment="1">
      <alignment horizontal="center" vertical="top" readingOrder="1"/>
    </xf>
    <xf numFmtId="1" fontId="8" fillId="6" borderId="1" xfId="0" applyNumberFormat="1" applyFont="1" applyFill="1" applyBorder="1" applyAlignment="1">
      <alignment vertical="center" readingOrder="1"/>
    </xf>
    <xf numFmtId="1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readingOrder="1"/>
    </xf>
    <xf numFmtId="0" fontId="8" fillId="0" borderId="0" xfId="0" applyFont="1" applyAlignment="1">
      <alignment horizontal="center" vertical="top" readingOrder="1"/>
    </xf>
    <xf numFmtId="0" fontId="8" fillId="0" borderId="0" xfId="0" applyFont="1" applyAlignment="1">
      <alignment vertical="top" readingOrder="1"/>
    </xf>
    <xf numFmtId="1" fontId="8" fillId="3" borderId="0" xfId="0" applyNumberFormat="1" applyFont="1" applyFill="1" applyAlignment="1">
      <alignment vertical="center"/>
    </xf>
    <xf numFmtId="0" fontId="8" fillId="0" borderId="0" xfId="0" applyFont="1" applyAlignment="1">
      <alignment horizontal="right" vertical="center" readingOrder="1"/>
    </xf>
    <xf numFmtId="1" fontId="8" fillId="0" borderId="0" xfId="0" applyNumberFormat="1" applyFont="1" applyAlignment="1">
      <alignment vertical="center" readingOrder="1"/>
    </xf>
    <xf numFmtId="3" fontId="17" fillId="0" borderId="1" xfId="22" applyNumberFormat="1" applyFont="1" applyBorder="1" applyAlignment="1">
      <alignment horizontal="right"/>
    </xf>
    <xf numFmtId="3" fontId="17" fillId="3" borderId="1" xfId="22" applyNumberFormat="1" applyFont="1" applyFill="1" applyBorder="1" applyAlignment="1">
      <alignment horizontal="right"/>
    </xf>
    <xf numFmtId="0" fontId="21" fillId="0" borderId="1" xfId="23" applyNumberFormat="1" applyFont="1" applyFill="1" applyBorder="1" applyAlignment="1">
      <alignment horizontal="right"/>
    </xf>
    <xf numFmtId="3" fontId="0" fillId="0" borderId="0" xfId="0" applyNumberFormat="1"/>
    <xf numFmtId="37" fontId="21" fillId="0" borderId="0" xfId="1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10" fontId="24" fillId="0" borderId="0" xfId="1" applyNumberFormat="1" applyFont="1" applyAlignment="1">
      <alignment horizontal="right"/>
    </xf>
    <xf numFmtId="10" fontId="24" fillId="0" borderId="0" xfId="1" applyNumberFormat="1" applyFont="1" applyAlignment="1">
      <alignment horizontal="center"/>
    </xf>
    <xf numFmtId="10" fontId="24" fillId="0" borderId="0" xfId="0" applyNumberFormat="1" applyFont="1"/>
    <xf numFmtId="3" fontId="18" fillId="0" borderId="13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0" fontId="18" fillId="3" borderId="13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right" vertical="center"/>
    </xf>
    <xf numFmtId="3" fontId="18" fillId="3" borderId="13" xfId="0" applyNumberFormat="1" applyFont="1" applyFill="1" applyBorder="1" applyAlignment="1">
      <alignment horizontal="right" vertical="center"/>
    </xf>
    <xf numFmtId="3" fontId="18" fillId="3" borderId="14" xfId="0" applyNumberFormat="1" applyFont="1" applyFill="1" applyBorder="1" applyAlignment="1">
      <alignment horizontal="right" vertical="center"/>
    </xf>
    <xf numFmtId="10" fontId="22" fillId="3" borderId="13" xfId="0" applyNumberFormat="1" applyFont="1" applyFill="1" applyBorder="1" applyAlignment="1">
      <alignment horizontal="right" vertical="center"/>
    </xf>
    <xf numFmtId="10" fontId="22" fillId="3" borderId="14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  <xf numFmtId="14" fontId="16" fillId="0" borderId="0" xfId="0" applyNumberFormat="1" applyFont="1" applyAlignment="1">
      <alignment horizontal="center" vertical="center"/>
    </xf>
    <xf numFmtId="10" fontId="8" fillId="0" borderId="0" xfId="1" applyNumberFormat="1" applyFont="1" applyBorder="1" applyAlignment="1">
      <alignment horizontal="center" vertical="center" readingOrder="1"/>
    </xf>
    <xf numFmtId="10" fontId="8" fillId="0" borderId="5" xfId="1" applyNumberFormat="1" applyFont="1" applyBorder="1" applyAlignment="1">
      <alignment horizontal="center" vertical="center" readingOrder="1"/>
    </xf>
    <xf numFmtId="10" fontId="8" fillId="0" borderId="8" xfId="1" applyNumberFormat="1" applyFont="1" applyBorder="1" applyAlignment="1">
      <alignment horizontal="center" vertical="center" readingOrder="1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49" fontId="13" fillId="7" borderId="2" xfId="0" applyNumberFormat="1" applyFont="1" applyFill="1" applyBorder="1" applyAlignment="1">
      <alignment horizontal="center"/>
    </xf>
    <xf numFmtId="49" fontId="13" fillId="7" borderId="3" xfId="0" applyNumberFormat="1" applyFont="1" applyFill="1" applyBorder="1" applyAlignment="1">
      <alignment horizontal="center"/>
    </xf>
    <xf numFmtId="49" fontId="13" fillId="7" borderId="4" xfId="0" applyNumberFormat="1" applyFont="1" applyFill="1" applyBorder="1" applyAlignment="1">
      <alignment horizontal="center"/>
    </xf>
    <xf numFmtId="0" fontId="10" fillId="0" borderId="0" xfId="0" applyFont="1"/>
  </cellXfs>
  <cellStyles count="42">
    <cellStyle name="Comma" xfId="2" builtinId="3"/>
    <cellStyle name="Excel Built-in Normal" xfId="21" xr:uid="{642ABB55-B8CB-4B00-A63C-E56D3D6B77EF}"/>
    <cellStyle name="Normal" xfId="0" builtinId="0"/>
    <cellStyle name="Normal 2" xfId="3" xr:uid="{7E2B74C7-B993-4468-BBC5-5590D7BECC5F}"/>
    <cellStyle name="Normal 2 2" xfId="5" xr:uid="{8593DA30-36C8-4469-B207-0820DB5F5475}"/>
    <cellStyle name="Normal 2 2 2" xfId="9" xr:uid="{6CC1063D-EAE8-45CD-B8C3-C97998E8EC3E}"/>
    <cellStyle name="Normal 2 2 2 2" xfId="17" xr:uid="{FA517ADF-CB1A-4CF4-A9BE-08C6987F4232}"/>
    <cellStyle name="Normal 2 2 2 2 2" xfId="38" xr:uid="{4317348B-5D66-4BD7-894D-3B25188D4451}"/>
    <cellStyle name="Normal 2 2 2 3" xfId="30" xr:uid="{96CD69F5-9147-4AF8-8F17-B01E5893E51F}"/>
    <cellStyle name="Normal 2 2 3" xfId="13" xr:uid="{000E941D-F0BE-4792-A9E5-D1AA6F2B8EB1}"/>
    <cellStyle name="Normal 2 2 3 2" xfId="34" xr:uid="{BB463219-0F9F-4A6C-B152-C325EDBA7CD1}"/>
    <cellStyle name="Normal 2 2 4" xfId="26" xr:uid="{992E6A1E-7F5D-4864-8212-C4874F8D5B43}"/>
    <cellStyle name="Normal 2 3" xfId="7" xr:uid="{2F8D73EB-78A1-465D-95E2-D9C95B5BB95F}"/>
    <cellStyle name="Normal 2 3 2" xfId="15" xr:uid="{72982B6A-7754-47D0-932D-C38E4F037261}"/>
    <cellStyle name="Normal 2 3 2 2" xfId="36" xr:uid="{601897C6-A644-4584-96E6-F271C51EC288}"/>
    <cellStyle name="Normal 2 3 3" xfId="28" xr:uid="{0B43FEB7-0E5A-4950-B4D6-69C3F11E16C6}"/>
    <cellStyle name="Normal 2 4" xfId="11" xr:uid="{9BC0614B-3547-45C0-ADBB-CFA8B8BF0DBE}"/>
    <cellStyle name="Normal 2 4 2" xfId="32" xr:uid="{CFFB0C6D-DC9E-45A3-8E15-0FFF88204BC2}"/>
    <cellStyle name="Normal 2 5" xfId="24" xr:uid="{6980BB8A-0030-4E68-9A4B-33EFBC3F851E}"/>
    <cellStyle name="Normal 3" xfId="19" xr:uid="{BE083E95-8268-49AA-86D0-541B7F97A382}"/>
    <cellStyle name="Normal 3 2" xfId="40" xr:uid="{29326189-570B-4DF1-BAA3-60E1701A4D3C}"/>
    <cellStyle name="Normal 4" xfId="22" xr:uid="{B503C733-DC34-4ABB-A48E-745C44C291A2}"/>
    <cellStyle name="Percent" xfId="1" builtinId="5"/>
    <cellStyle name="Percent 2" xfId="4" xr:uid="{CF2D9A7D-FCE4-4F50-BC95-63CF6AD7BF99}"/>
    <cellStyle name="Percent 2 2" xfId="6" xr:uid="{46DFECCA-696C-44AC-9E7A-1758479F47D8}"/>
    <cellStyle name="Percent 2 2 2" xfId="10" xr:uid="{75B285C2-4B98-47CA-B229-22B58C214E9F}"/>
    <cellStyle name="Percent 2 2 2 2" xfId="18" xr:uid="{13D06A06-51F4-456D-B0D5-74FB3482332D}"/>
    <cellStyle name="Percent 2 2 2 2 2" xfId="39" xr:uid="{CD8B0F67-9699-407E-8917-71B8DDDCA387}"/>
    <cellStyle name="Percent 2 2 2 3" xfId="31" xr:uid="{75436BB0-1DAB-4E16-90A7-E2653F0A1D99}"/>
    <cellStyle name="Percent 2 2 3" xfId="14" xr:uid="{FC7FEFB8-5A68-4FE1-8465-45537A7E51BE}"/>
    <cellStyle name="Percent 2 2 3 2" xfId="35" xr:uid="{46E66AA7-7F61-4A88-82F3-26DD81713312}"/>
    <cellStyle name="Percent 2 2 4" xfId="27" xr:uid="{B1977229-5C89-4A58-9749-16BD431FD8EF}"/>
    <cellStyle name="Percent 2 3" xfId="8" xr:uid="{4655B0EF-1DA4-4432-BE76-F507F9792E1E}"/>
    <cellStyle name="Percent 2 3 2" xfId="16" xr:uid="{B4709842-1C7F-4694-BCE9-BC23D0B12F02}"/>
    <cellStyle name="Percent 2 3 2 2" xfId="37" xr:uid="{75892209-35D9-422E-A319-D55B6A764C3B}"/>
    <cellStyle name="Percent 2 3 3" xfId="29" xr:uid="{2EA6C69A-F26C-4A31-80D1-57AF27F5E175}"/>
    <cellStyle name="Percent 2 4" xfId="12" xr:uid="{E9BB1B9A-8429-4D81-A477-B5EA9E20466B}"/>
    <cellStyle name="Percent 2 4 2" xfId="33" xr:uid="{42DEB780-D282-4EFC-8CB8-D5CDC9A374E2}"/>
    <cellStyle name="Percent 2 5" xfId="25" xr:uid="{78BE941E-411D-4247-A3EF-F37F17863BB4}"/>
    <cellStyle name="Percent 3" xfId="20" xr:uid="{6D5F30F9-C3B3-4F1F-8C33-E895C1E6E9BE}"/>
    <cellStyle name="Percent 3 2" xfId="41" xr:uid="{E97FB495-9751-4A82-B275-66A84D7EA734}"/>
    <cellStyle name="Percent 4" xfId="23" xr:uid="{EF3A3B73-A605-4524-9AC2-2C5465B5281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FF0000"/>
      <rgbColor rgb="00D3D3D3"/>
      <rgbColor rgb="00FFFFFF"/>
      <rgbColor rgb="00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B99859-D28D-46E3-98C8-DB2E5BD3CACD}"/>
            </a:ext>
          </a:extLst>
        </xdr:cNvPr>
        <xdr:cNvSpPr txBox="1"/>
      </xdr:nvSpPr>
      <xdr:spPr>
        <a:xfrm>
          <a:off x="3000375" y="691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137883</xdr:colOff>
      <xdr:row>33</xdr:row>
      <xdr:rowOff>13181</xdr:rowOff>
    </xdr:from>
    <xdr:to>
      <xdr:col>0</xdr:col>
      <xdr:colOff>985608</xdr:colOff>
      <xdr:row>37</xdr:row>
      <xdr:rowOff>175967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EB8C21-6070-4D9E-8082-3B25CB4708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883" y="7785581"/>
          <a:ext cx="847725" cy="924786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AA429F-E6EF-45C5-A740-23E60CC250D3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60960</xdr:colOff>
      <xdr:row>30</xdr:row>
      <xdr:rowOff>76200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0138AE-5434-46F8-ABA0-53CB802ABC8D}"/>
            </a:ext>
          </a:extLst>
        </xdr:cNvPr>
        <xdr:cNvSpPr txBox="1"/>
      </xdr:nvSpPr>
      <xdr:spPr>
        <a:xfrm>
          <a:off x="7642860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DD00DB8-232E-411A-B217-5789406014A9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60960</xdr:colOff>
      <xdr:row>30</xdr:row>
      <xdr:rowOff>76200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35257C4-0F3C-477E-AA74-A0B5ABFC28D7}"/>
            </a:ext>
          </a:extLst>
        </xdr:cNvPr>
        <xdr:cNvSpPr txBox="1"/>
      </xdr:nvSpPr>
      <xdr:spPr>
        <a:xfrm>
          <a:off x="7642860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6DED44D-BBF3-451A-B284-0E286C1DCBF9}"/>
            </a:ext>
          </a:extLst>
        </xdr:cNvPr>
        <xdr:cNvSpPr txBox="1"/>
      </xdr:nvSpPr>
      <xdr:spPr>
        <a:xfrm>
          <a:off x="3000375" y="691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3F53B0-AF36-4538-A4D2-90D3A948387F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B178853-DB10-4F02-B5A4-43744DE80FBB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391888</xdr:colOff>
      <xdr:row>33</xdr:row>
      <xdr:rowOff>22228</xdr:rowOff>
    </xdr:from>
    <xdr:to>
      <xdr:col>4</xdr:col>
      <xdr:colOff>450398</xdr:colOff>
      <xdr:row>37</xdr:row>
      <xdr:rowOff>172360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8B0869A-5282-4846-8BC2-8D773AD9FD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82538" y="7794628"/>
          <a:ext cx="849085" cy="91213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6</xdr:col>
      <xdr:colOff>304798</xdr:colOff>
      <xdr:row>32</xdr:row>
      <xdr:rowOff>179166</xdr:rowOff>
    </xdr:from>
    <xdr:to>
      <xdr:col>8</xdr:col>
      <xdr:colOff>210908</xdr:colOff>
      <xdr:row>37</xdr:row>
      <xdr:rowOff>140613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938E460-9CA3-403D-95B7-780047F8696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86123" y="7761066"/>
          <a:ext cx="849085" cy="913947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8</xdr:col>
      <xdr:colOff>703936</xdr:colOff>
      <xdr:row>33</xdr:row>
      <xdr:rowOff>22225</xdr:rowOff>
    </xdr:from>
    <xdr:to>
      <xdr:col>10</xdr:col>
      <xdr:colOff>514797</xdr:colOff>
      <xdr:row>37</xdr:row>
      <xdr:rowOff>172357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FA525AA-E798-42EB-B068-CDBD1B3D26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09186" y="7794625"/>
          <a:ext cx="820511" cy="91213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12</xdr:col>
      <xdr:colOff>253999</xdr:colOff>
      <xdr:row>33</xdr:row>
      <xdr:rowOff>36738</xdr:rowOff>
    </xdr:from>
    <xdr:to>
      <xdr:col>14</xdr:col>
      <xdr:colOff>83911</xdr:colOff>
      <xdr:row>37</xdr:row>
      <xdr:rowOff>179250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A363A48-542E-4FE2-97AE-29A2CFE099A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88049" y="7809138"/>
          <a:ext cx="839562" cy="91213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16</xdr:col>
      <xdr:colOff>638627</xdr:colOff>
      <xdr:row>33</xdr:row>
      <xdr:rowOff>19505</xdr:rowOff>
    </xdr:from>
    <xdr:to>
      <xdr:col>19</xdr:col>
      <xdr:colOff>43995</xdr:colOff>
      <xdr:row>37</xdr:row>
      <xdr:rowOff>169637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979F61-1E71-45F5-A773-5C29BF6B6486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91952" y="7791905"/>
          <a:ext cx="834118" cy="91213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19</xdr:col>
      <xdr:colOff>384626</xdr:colOff>
      <xdr:row>33</xdr:row>
      <xdr:rowOff>8595</xdr:rowOff>
    </xdr:from>
    <xdr:to>
      <xdr:col>20</xdr:col>
      <xdr:colOff>607783</xdr:colOff>
      <xdr:row>37</xdr:row>
      <xdr:rowOff>164170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2B3566D-888C-4DF0-AFDD-5F4D69A84DD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47651" y="7780995"/>
          <a:ext cx="832757" cy="917575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16</xdr:col>
      <xdr:colOff>442595</xdr:colOff>
      <xdr:row>0</xdr:row>
      <xdr:rowOff>323849</xdr:rowOff>
    </xdr:from>
    <xdr:to>
      <xdr:col>20</xdr:col>
      <xdr:colOff>571500</xdr:colOff>
      <xdr:row>29</xdr:row>
      <xdr:rowOff>28574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F89448D-04F3-42DB-9B8D-AEE93179E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10245" y="323849"/>
          <a:ext cx="2138680" cy="6638925"/>
        </a:xfrm>
        <a:prstGeom prst="rect">
          <a:avLst/>
        </a:prstGeom>
      </xdr:spPr>
    </xdr:pic>
    <xdr:clientData/>
  </xdr:twoCellAnchor>
  <xdr:twoCellAnchor editAs="oneCell">
    <xdr:from>
      <xdr:col>14</xdr:col>
      <xdr:colOff>333823</xdr:colOff>
      <xdr:row>32</xdr:row>
      <xdr:rowOff>182742</xdr:rowOff>
    </xdr:from>
    <xdr:to>
      <xdr:col>16</xdr:col>
      <xdr:colOff>125633</xdr:colOff>
      <xdr:row>37</xdr:row>
      <xdr:rowOff>144189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A5E5E3D-033B-4463-B5AD-48426ACD4B6D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58473" y="7764642"/>
          <a:ext cx="849085" cy="913947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8B42-9C5F-4F01-9EFA-C22814DA66B5}">
  <dimension ref="A1:H9"/>
  <sheetViews>
    <sheetView workbookViewId="0">
      <selection activeCell="H22" sqref="H22"/>
    </sheetView>
  </sheetViews>
  <sheetFormatPr defaultRowHeight="15" x14ac:dyDescent="0.25"/>
  <cols>
    <col min="1" max="2" width="8.85546875" style="48"/>
    <col min="4" max="4" width="8.85546875" style="48"/>
    <col min="7" max="7" width="8.85546875" style="136"/>
    <col min="8" max="8" width="8.85546875" style="137"/>
  </cols>
  <sheetData>
    <row r="1" spans="1:8" s="135" customFormat="1" x14ac:dyDescent="0.25">
      <c r="A1" s="135" t="s">
        <v>868</v>
      </c>
      <c r="B1" s="135" t="s">
        <v>870</v>
      </c>
      <c r="D1" s="135" t="s">
        <v>868</v>
      </c>
      <c r="E1" s="135" t="s">
        <v>870</v>
      </c>
      <c r="G1" s="135" t="s">
        <v>871</v>
      </c>
      <c r="H1" s="138" t="s">
        <v>870</v>
      </c>
    </row>
    <row r="2" spans="1:8" x14ac:dyDescent="0.25">
      <c r="A2" s="48">
        <v>1</v>
      </c>
      <c r="B2" s="92">
        <f>Summary!K11</f>
        <v>0.47500748278958393</v>
      </c>
      <c r="C2" s="48" t="s">
        <v>869</v>
      </c>
      <c r="D2" s="48">
        <v>8</v>
      </c>
      <c r="E2" s="102">
        <f>Summary!K18</f>
        <v>0.46561338289962823</v>
      </c>
      <c r="G2" s="136" t="s">
        <v>857</v>
      </c>
      <c r="H2" s="137">
        <f>B2</f>
        <v>0.47500748278958393</v>
      </c>
    </row>
    <row r="3" spans="1:8" x14ac:dyDescent="0.25">
      <c r="A3" s="48">
        <v>2</v>
      </c>
      <c r="B3" s="92">
        <f>Summary!K12</f>
        <v>0.42303240740740738</v>
      </c>
      <c r="C3" s="48" t="s">
        <v>869</v>
      </c>
      <c r="D3" s="48">
        <v>9</v>
      </c>
      <c r="E3" s="102">
        <f>Summary!K19</f>
        <v>0.49286684782608697</v>
      </c>
      <c r="G3" s="136" t="s">
        <v>862</v>
      </c>
      <c r="H3" s="137">
        <f>E3</f>
        <v>0.49286684782608697</v>
      </c>
    </row>
    <row r="4" spans="1:8" x14ac:dyDescent="0.25">
      <c r="A4" s="48">
        <v>3</v>
      </c>
      <c r="B4" s="92">
        <f>Summary!K13</f>
        <v>0.4441887226697353</v>
      </c>
      <c r="C4" s="48" t="s">
        <v>869</v>
      </c>
      <c r="D4" s="48">
        <v>6</v>
      </c>
      <c r="E4" s="102">
        <f>Summary!K16</f>
        <v>0.51935556052808229</v>
      </c>
      <c r="G4" s="136" t="s">
        <v>865</v>
      </c>
      <c r="H4" s="137">
        <f>E4</f>
        <v>0.51935556052808229</v>
      </c>
    </row>
    <row r="5" spans="1:8" x14ac:dyDescent="0.25">
      <c r="A5" s="48">
        <v>4</v>
      </c>
      <c r="B5" s="92">
        <f>Summary!K14</f>
        <v>0.47859922178988329</v>
      </c>
      <c r="C5" s="48" t="s">
        <v>869</v>
      </c>
      <c r="D5" s="48">
        <v>7</v>
      </c>
      <c r="E5" s="102">
        <f>Summary!K17</f>
        <v>0.42380767739433889</v>
      </c>
      <c r="G5" s="136" t="s">
        <v>856</v>
      </c>
      <c r="H5" s="137">
        <f>B5</f>
        <v>0.47859922178988329</v>
      </c>
    </row>
    <row r="6" spans="1:8" x14ac:dyDescent="0.25">
      <c r="A6" s="48">
        <v>5</v>
      </c>
      <c r="B6" s="92">
        <f>Summary!K15</f>
        <v>0.37365010799136067</v>
      </c>
      <c r="C6" s="48" t="s">
        <v>869</v>
      </c>
      <c r="D6" s="48">
        <v>10</v>
      </c>
      <c r="E6" s="102">
        <f>Summary!K20</f>
        <v>0.44971984665290476</v>
      </c>
      <c r="G6" s="136" t="s">
        <v>866</v>
      </c>
      <c r="H6" s="137">
        <f>E6</f>
        <v>0.44971984665290476</v>
      </c>
    </row>
    <row r="8" spans="1:8" x14ac:dyDescent="0.25">
      <c r="A8" s="48" t="s">
        <v>872</v>
      </c>
      <c r="B8" s="48" t="s">
        <v>869</v>
      </c>
      <c r="C8" s="48" t="s">
        <v>873</v>
      </c>
      <c r="E8" s="135" t="s">
        <v>871</v>
      </c>
      <c r="G8" s="135" t="s">
        <v>870</v>
      </c>
    </row>
    <row r="9" spans="1:8" x14ac:dyDescent="0.25">
      <c r="A9" s="92">
        <f>Summary!K24</f>
        <v>0.46916163024949636</v>
      </c>
      <c r="C9" s="102">
        <f>Summary!K26</f>
        <v>0.45676794501288759</v>
      </c>
      <c r="E9" s="136" t="s">
        <v>874</v>
      </c>
      <c r="G9" s="139">
        <f>A9</f>
        <v>0.46916163024949636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8CCB-8D61-4787-9719-20B6F6B88400}">
  <sheetPr>
    <pageSetUpPr fitToPage="1"/>
  </sheetPr>
  <dimension ref="A1:X38"/>
  <sheetViews>
    <sheetView tabSelected="1" workbookViewId="0">
      <selection activeCell="A2" sqref="A2:S2"/>
    </sheetView>
  </sheetViews>
  <sheetFormatPr defaultRowHeight="15" x14ac:dyDescent="0.25"/>
  <cols>
    <col min="1" max="1" width="18.42578125" bestFit="1" customWidth="1"/>
    <col min="2" max="2" width="2.7109375" customWidth="1"/>
    <col min="4" max="4" width="2.7109375" customWidth="1"/>
    <col min="6" max="6" width="2.7109375" customWidth="1"/>
    <col min="7" max="7" width="11.42578125" bestFit="1" customWidth="1"/>
    <col min="8" max="8" width="2.7109375" customWidth="1"/>
    <col min="9" max="9" width="12.42578125" bestFit="1" customWidth="1"/>
    <col min="10" max="10" width="2.7109375" customWidth="1"/>
    <col min="11" max="11" width="10.140625" bestFit="1" customWidth="1"/>
    <col min="12" max="12" width="2.7109375" customWidth="1"/>
    <col min="13" max="13" width="12.42578125" bestFit="1" customWidth="1"/>
    <col min="14" max="14" width="2.7109375" customWidth="1"/>
    <col min="15" max="15" width="13.140625" customWidth="1"/>
    <col min="16" max="16" width="2.7109375" customWidth="1"/>
    <col min="18" max="18" width="2.7109375" customWidth="1"/>
  </cols>
  <sheetData>
    <row r="1" spans="1:24" ht="25.5" x14ac:dyDescent="0.25">
      <c r="A1" s="148" t="s">
        <v>816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24" ht="25.5" x14ac:dyDescent="0.25">
      <c r="A2" s="151" t="s">
        <v>875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24" ht="25.5" x14ac:dyDescent="0.25">
      <c r="A3" s="151" t="s">
        <v>817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24" ht="25.5" x14ac:dyDescent="0.25">
      <c r="A4" s="148" t="s">
        <v>818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1:24" ht="25.5" x14ac:dyDescent="0.25">
      <c r="A5" s="148" t="s">
        <v>819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spans="1:24" ht="25.5" x14ac:dyDescent="0.25">
      <c r="A6" s="148" t="s">
        <v>820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24" ht="25.5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</row>
    <row r="8" spans="1:24" ht="15.75" customHeight="1" x14ac:dyDescent="0.25">
      <c r="A8" s="36"/>
      <c r="B8" s="36"/>
      <c r="C8" s="37"/>
      <c r="D8" s="37"/>
      <c r="E8" s="37"/>
      <c r="F8" s="37"/>
      <c r="G8" s="37"/>
      <c r="H8" s="37"/>
      <c r="I8" s="38" t="s">
        <v>821</v>
      </c>
      <c r="J8" s="39"/>
      <c r="K8" s="40" t="s">
        <v>822</v>
      </c>
      <c r="L8" s="39"/>
      <c r="M8" s="38" t="s">
        <v>821</v>
      </c>
      <c r="N8" s="41"/>
      <c r="O8" s="149" t="s">
        <v>823</v>
      </c>
    </row>
    <row r="9" spans="1:24" ht="15.75" x14ac:dyDescent="0.25">
      <c r="A9" s="42" t="s">
        <v>824</v>
      </c>
      <c r="B9" s="43"/>
      <c r="C9" s="44" t="s">
        <v>825</v>
      </c>
      <c r="D9" s="39"/>
      <c r="E9" s="44" t="s">
        <v>826</v>
      </c>
      <c r="F9" s="39"/>
      <c r="G9" s="44" t="s">
        <v>827</v>
      </c>
      <c r="H9" s="41"/>
      <c r="I9" s="45" t="s">
        <v>828</v>
      </c>
      <c r="J9" s="46"/>
      <c r="K9" s="47" t="s">
        <v>826</v>
      </c>
      <c r="L9" s="46"/>
      <c r="M9" s="45" t="s">
        <v>829</v>
      </c>
      <c r="N9" s="41"/>
      <c r="O9" s="150"/>
    </row>
    <row r="10" spans="1:24" x14ac:dyDescent="0.25">
      <c r="G10" s="48"/>
      <c r="H10" s="48"/>
      <c r="K10" s="2"/>
      <c r="M10" s="49">
        <v>45223</v>
      </c>
      <c r="O10" s="48"/>
    </row>
    <row r="11" spans="1:24" ht="15.75" x14ac:dyDescent="0.25">
      <c r="A11" s="50" t="s">
        <v>830</v>
      </c>
      <c r="B11" s="36"/>
      <c r="C11" s="51">
        <v>47</v>
      </c>
      <c r="D11" s="37"/>
      <c r="E11" s="52">
        <v>3341</v>
      </c>
      <c r="F11" s="37"/>
      <c r="G11" s="99">
        <v>622</v>
      </c>
      <c r="H11" s="54"/>
      <c r="I11" s="52">
        <f>'Detail By Unit'!K54</f>
        <v>1587</v>
      </c>
      <c r="J11" s="37"/>
      <c r="K11" s="55">
        <f t="shared" ref="K11:K22" si="0">SUM(I11/E11)</f>
        <v>0.47500748278958393</v>
      </c>
      <c r="L11" s="37"/>
      <c r="M11" s="130">
        <v>1411</v>
      </c>
      <c r="N11" s="37"/>
      <c r="O11" s="52">
        <f>I11-M11</f>
        <v>176</v>
      </c>
      <c r="W11" s="62"/>
      <c r="X11" s="133"/>
    </row>
    <row r="12" spans="1:24" ht="15.75" x14ac:dyDescent="0.25">
      <c r="A12" s="50" t="s">
        <v>831</v>
      </c>
      <c r="B12" s="36"/>
      <c r="C12" s="51">
        <v>70</v>
      </c>
      <c r="D12" s="37"/>
      <c r="E12" s="52">
        <v>3456</v>
      </c>
      <c r="F12" s="37"/>
      <c r="G12" s="100">
        <v>572</v>
      </c>
      <c r="H12" s="56"/>
      <c r="I12" s="53">
        <f>'Detail By Unit'!K125</f>
        <v>1462</v>
      </c>
      <c r="J12" s="37"/>
      <c r="K12" s="55">
        <f t="shared" si="0"/>
        <v>0.42303240740740738</v>
      </c>
      <c r="L12" s="37"/>
      <c r="M12" s="131">
        <v>1501</v>
      </c>
      <c r="N12" s="37"/>
      <c r="O12" s="52">
        <f t="shared" ref="O12:O22" si="1">I12-M12</f>
        <v>-39</v>
      </c>
      <c r="W12" s="54"/>
      <c r="X12" s="133"/>
    </row>
    <row r="13" spans="1:24" ht="15.75" x14ac:dyDescent="0.25">
      <c r="A13" s="57" t="s">
        <v>832</v>
      </c>
      <c r="B13" s="58"/>
      <c r="C13" s="59">
        <v>46</v>
      </c>
      <c r="D13" s="60"/>
      <c r="E13" s="53">
        <v>3476</v>
      </c>
      <c r="F13" s="60"/>
      <c r="G13" s="99">
        <v>441</v>
      </c>
      <c r="H13" s="61"/>
      <c r="I13" s="53">
        <f>'Detail By Unit'!K172</f>
        <v>1544</v>
      </c>
      <c r="J13" s="60"/>
      <c r="K13" s="55">
        <f t="shared" si="0"/>
        <v>0.4441887226697353</v>
      </c>
      <c r="L13" s="60"/>
      <c r="M13" s="131">
        <v>1538</v>
      </c>
      <c r="N13" s="60"/>
      <c r="O13" s="52">
        <f t="shared" si="1"/>
        <v>6</v>
      </c>
      <c r="W13" s="54"/>
      <c r="X13" s="133"/>
    </row>
    <row r="14" spans="1:24" ht="15.75" x14ac:dyDescent="0.25">
      <c r="A14" s="50" t="s">
        <v>833</v>
      </c>
      <c r="B14" s="36"/>
      <c r="C14" s="51">
        <v>7</v>
      </c>
      <c r="D14" s="37"/>
      <c r="E14" s="52">
        <v>514</v>
      </c>
      <c r="F14" s="37"/>
      <c r="G14" s="100">
        <v>71</v>
      </c>
      <c r="H14" s="62"/>
      <c r="I14" s="52">
        <f>'Detail By Unit'!K180</f>
        <v>246</v>
      </c>
      <c r="J14" s="37"/>
      <c r="K14" s="55">
        <f t="shared" si="0"/>
        <v>0.47859922178988329</v>
      </c>
      <c r="L14" s="37"/>
      <c r="M14" s="130">
        <v>229</v>
      </c>
      <c r="N14" s="37"/>
      <c r="O14" s="52">
        <f t="shared" si="1"/>
        <v>17</v>
      </c>
      <c r="W14" s="62"/>
      <c r="X14" s="133"/>
    </row>
    <row r="15" spans="1:24" ht="15.75" x14ac:dyDescent="0.25">
      <c r="A15" s="50" t="s">
        <v>834</v>
      </c>
      <c r="B15" s="36"/>
      <c r="C15" s="51">
        <v>7</v>
      </c>
      <c r="D15" s="37"/>
      <c r="E15" s="52">
        <v>463</v>
      </c>
      <c r="F15" s="37"/>
      <c r="G15" s="100">
        <v>26</v>
      </c>
      <c r="H15" s="62"/>
      <c r="I15" s="52">
        <f>'Detail By Unit'!K188</f>
        <v>173</v>
      </c>
      <c r="J15" s="37"/>
      <c r="K15" s="55">
        <f t="shared" si="0"/>
        <v>0.37365010799136067</v>
      </c>
      <c r="L15" s="37"/>
      <c r="M15" s="130">
        <v>68</v>
      </c>
      <c r="N15" s="37"/>
      <c r="O15" s="52">
        <f t="shared" si="1"/>
        <v>105</v>
      </c>
      <c r="W15" s="62"/>
      <c r="X15" s="133"/>
    </row>
    <row r="16" spans="1:24" ht="15.75" x14ac:dyDescent="0.25">
      <c r="A16" s="57" t="s">
        <v>835</v>
      </c>
      <c r="B16" s="58"/>
      <c r="C16" s="59">
        <v>60</v>
      </c>
      <c r="D16" s="60"/>
      <c r="E16" s="53">
        <v>4469</v>
      </c>
      <c r="F16" s="60"/>
      <c r="G16" s="99">
        <v>683</v>
      </c>
      <c r="H16" s="54"/>
      <c r="I16" s="53">
        <f>'Detail By Unit'!K249</f>
        <v>2321</v>
      </c>
      <c r="J16" s="60"/>
      <c r="K16" s="55">
        <f t="shared" si="0"/>
        <v>0.51935556052808229</v>
      </c>
      <c r="L16" s="60"/>
      <c r="M16" s="131">
        <v>2195</v>
      </c>
      <c r="N16" s="60"/>
      <c r="O16" s="52">
        <f t="shared" si="1"/>
        <v>126</v>
      </c>
      <c r="W16" s="54"/>
      <c r="X16" s="133"/>
    </row>
    <row r="17" spans="1:24" ht="15.75" x14ac:dyDescent="0.25">
      <c r="A17" s="50" t="s">
        <v>836</v>
      </c>
      <c r="B17" s="36"/>
      <c r="C17" s="51">
        <v>52</v>
      </c>
      <c r="D17" s="37"/>
      <c r="E17" s="52">
        <v>2579</v>
      </c>
      <c r="F17" s="37"/>
      <c r="G17" s="100">
        <v>373</v>
      </c>
      <c r="H17" s="56"/>
      <c r="I17" s="52">
        <f>'Detail By Unit'!K302</f>
        <v>1093</v>
      </c>
      <c r="J17" s="37"/>
      <c r="K17" s="63">
        <f t="shared" si="0"/>
        <v>0.42380767739433889</v>
      </c>
      <c r="L17" s="37"/>
      <c r="M17" s="130">
        <v>1011</v>
      </c>
      <c r="N17" s="37"/>
      <c r="O17" s="52">
        <f t="shared" si="1"/>
        <v>82</v>
      </c>
      <c r="W17" s="62"/>
      <c r="X17" s="133"/>
    </row>
    <row r="18" spans="1:24" ht="15.75" x14ac:dyDescent="0.25">
      <c r="A18" s="57" t="s">
        <v>837</v>
      </c>
      <c r="B18" s="58"/>
      <c r="C18" s="59">
        <v>19</v>
      </c>
      <c r="D18" s="60"/>
      <c r="E18" s="53">
        <v>1076</v>
      </c>
      <c r="F18" s="60"/>
      <c r="G18" s="99">
        <v>130</v>
      </c>
      <c r="H18" s="54"/>
      <c r="I18" s="64">
        <f>'Detail By Unit'!K322</f>
        <v>501</v>
      </c>
      <c r="J18" s="60"/>
      <c r="K18" s="63">
        <f t="shared" si="0"/>
        <v>0.46561338289962823</v>
      </c>
      <c r="L18" s="60"/>
      <c r="M18" s="132">
        <v>522</v>
      </c>
      <c r="N18" s="60"/>
      <c r="O18" s="52">
        <f t="shared" si="1"/>
        <v>-21</v>
      </c>
      <c r="P18" s="65"/>
      <c r="Q18" s="65"/>
      <c r="R18" s="65"/>
      <c r="S18" s="65"/>
      <c r="W18" s="134"/>
      <c r="X18" s="133"/>
    </row>
    <row r="19" spans="1:24" ht="15.75" x14ac:dyDescent="0.25">
      <c r="A19" s="50" t="s">
        <v>838</v>
      </c>
      <c r="B19" s="36"/>
      <c r="C19" s="51">
        <v>45</v>
      </c>
      <c r="D19" s="37"/>
      <c r="E19" s="52">
        <v>2944</v>
      </c>
      <c r="F19" s="37"/>
      <c r="G19" s="100">
        <v>680</v>
      </c>
      <c r="H19" s="56"/>
      <c r="I19" s="52">
        <f>'Detail By Unit'!K366</f>
        <v>1451</v>
      </c>
      <c r="J19" s="37"/>
      <c r="K19" s="55">
        <f t="shared" si="0"/>
        <v>0.49286684782608697</v>
      </c>
      <c r="L19" s="37"/>
      <c r="M19" s="130">
        <v>1351</v>
      </c>
      <c r="N19" s="60"/>
      <c r="O19" s="52">
        <f t="shared" si="1"/>
        <v>100</v>
      </c>
      <c r="W19" s="62"/>
      <c r="X19" s="133"/>
    </row>
    <row r="20" spans="1:24" ht="15.75" x14ac:dyDescent="0.25">
      <c r="A20" s="57" t="s">
        <v>839</v>
      </c>
      <c r="B20" s="58"/>
      <c r="C20" s="59">
        <v>41</v>
      </c>
      <c r="D20" s="60"/>
      <c r="E20" s="53">
        <v>3391</v>
      </c>
      <c r="F20" s="60"/>
      <c r="G20" s="99">
        <v>358</v>
      </c>
      <c r="H20" s="61"/>
      <c r="I20" s="53">
        <f>'Detail By Unit'!K408</f>
        <v>1525</v>
      </c>
      <c r="J20" s="60"/>
      <c r="K20" s="55">
        <f t="shared" si="0"/>
        <v>0.44971984665290476</v>
      </c>
      <c r="L20" s="60"/>
      <c r="M20" s="131">
        <v>1417</v>
      </c>
      <c r="N20" s="37"/>
      <c r="O20" s="52">
        <f t="shared" si="1"/>
        <v>108</v>
      </c>
      <c r="W20" s="54"/>
      <c r="X20" s="133"/>
    </row>
    <row r="21" spans="1:24" ht="15.75" x14ac:dyDescent="0.25">
      <c r="A21" s="57" t="s">
        <v>864</v>
      </c>
      <c r="B21" s="58"/>
      <c r="C21" s="59">
        <v>2</v>
      </c>
      <c r="D21" s="60"/>
      <c r="E21" s="53">
        <v>336</v>
      </c>
      <c r="F21" s="60"/>
      <c r="G21" s="99">
        <v>16</v>
      </c>
      <c r="H21" s="61"/>
      <c r="I21" s="53">
        <f>'Detail By Unit'!K6</f>
        <v>219</v>
      </c>
      <c r="J21" s="60"/>
      <c r="K21" s="55">
        <f t="shared" si="0"/>
        <v>0.6517857142857143</v>
      </c>
      <c r="L21" s="60"/>
      <c r="M21" s="131">
        <v>185</v>
      </c>
      <c r="N21" s="37"/>
      <c r="O21" s="52">
        <f t="shared" si="1"/>
        <v>34</v>
      </c>
      <c r="W21" s="54"/>
      <c r="X21" s="133"/>
    </row>
    <row r="22" spans="1:24" ht="31.5" x14ac:dyDescent="0.25">
      <c r="A22" s="66" t="s">
        <v>840</v>
      </c>
      <c r="B22" s="67"/>
      <c r="C22" s="68">
        <f>SUM(C11:C21)</f>
        <v>396</v>
      </c>
      <c r="D22" s="69"/>
      <c r="E22" s="70">
        <f>SUM(E11:E21)</f>
        <v>26045</v>
      </c>
      <c r="F22" s="69"/>
      <c r="G22" s="70">
        <f>SUM(G11:G21)</f>
        <v>3972</v>
      </c>
      <c r="H22" s="71"/>
      <c r="I22" s="70">
        <f>SUM(I11:I21)</f>
        <v>12122</v>
      </c>
      <c r="J22" s="69"/>
      <c r="K22" s="72">
        <f t="shared" si="0"/>
        <v>0.46542522557112692</v>
      </c>
      <c r="L22" s="69"/>
      <c r="M22" s="73">
        <f>SUM(M11:M21)</f>
        <v>11428</v>
      </c>
      <c r="N22" s="69"/>
      <c r="O22" s="70">
        <f t="shared" si="1"/>
        <v>694</v>
      </c>
      <c r="W22" s="133"/>
      <c r="X22" s="133"/>
    </row>
    <row r="23" spans="1:24" ht="16.5" thickBot="1" x14ac:dyDescent="0.3">
      <c r="A23" s="36"/>
      <c r="B23" s="36"/>
      <c r="C23" s="36"/>
      <c r="D23" s="36"/>
      <c r="E23" s="36"/>
      <c r="F23" s="36"/>
      <c r="G23" s="74"/>
      <c r="H23" s="74"/>
      <c r="I23" s="36"/>
      <c r="J23" s="36"/>
      <c r="K23" s="75"/>
      <c r="L23" s="36"/>
      <c r="M23" s="36"/>
      <c r="N23" s="36"/>
      <c r="O23" s="48"/>
    </row>
    <row r="24" spans="1:24" ht="15.75" x14ac:dyDescent="0.25">
      <c r="A24" s="76" t="s">
        <v>841</v>
      </c>
      <c r="B24" s="58"/>
      <c r="C24" s="142">
        <f>C12+C14+C16+C18+C20</f>
        <v>197</v>
      </c>
      <c r="D24" s="77"/>
      <c r="E24" s="144">
        <f>E12+E14+E16+E18+E20</f>
        <v>12906</v>
      </c>
      <c r="F24" s="78"/>
      <c r="G24" s="144">
        <f t="shared" ref="G24" si="2">SUM(G12+G14+G16+G18+G20)</f>
        <v>1814</v>
      </c>
      <c r="H24" s="78"/>
      <c r="I24" s="144">
        <f>SUM(I12+I14+I16+I18+I20)</f>
        <v>6055</v>
      </c>
      <c r="J24" s="77"/>
      <c r="K24" s="146">
        <f>SUM(I24/E24)*1</f>
        <v>0.46916163024949636</v>
      </c>
      <c r="L24" s="77"/>
      <c r="M24" s="144">
        <f>SUM(M12+M14+M16+M18+M20)</f>
        <v>5864</v>
      </c>
      <c r="N24" s="69"/>
      <c r="O24" s="140">
        <f>I24-M24</f>
        <v>191</v>
      </c>
    </row>
    <row r="25" spans="1:24" ht="16.5" thickBot="1" x14ac:dyDescent="0.3">
      <c r="A25" s="79" t="s">
        <v>842</v>
      </c>
      <c r="B25" s="58"/>
      <c r="C25" s="143"/>
      <c r="D25" s="80"/>
      <c r="E25" s="145"/>
      <c r="F25" s="80"/>
      <c r="G25" s="145"/>
      <c r="H25" s="80"/>
      <c r="I25" s="145"/>
      <c r="J25" s="80"/>
      <c r="K25" s="147"/>
      <c r="L25" s="77"/>
      <c r="M25" s="145"/>
      <c r="N25" s="69"/>
      <c r="O25" s="141"/>
    </row>
    <row r="26" spans="1:24" ht="15.75" x14ac:dyDescent="0.25">
      <c r="A26" s="76" t="s">
        <v>843</v>
      </c>
      <c r="B26" s="58"/>
      <c r="C26" s="142">
        <f>C11+C13+C15+C17+C19</f>
        <v>197</v>
      </c>
      <c r="D26" s="77"/>
      <c r="E26" s="144">
        <f>E11+E13+E15+E17+E19</f>
        <v>12803</v>
      </c>
      <c r="F26" s="78"/>
      <c r="G26" s="144">
        <f t="shared" ref="G26" si="3">SUM(G11+G13+G15+G17+G19)</f>
        <v>2142</v>
      </c>
      <c r="H26" s="78"/>
      <c r="I26" s="144">
        <f>SUM(I11+I13+I15+I17+I19)</f>
        <v>5848</v>
      </c>
      <c r="J26" s="77"/>
      <c r="K26" s="146">
        <f>SUM(I26/E26)*1</f>
        <v>0.45676794501288759</v>
      </c>
      <c r="L26" s="77"/>
      <c r="M26" s="144">
        <f>SUM(M11+M13+M15+M17+M19)</f>
        <v>5379</v>
      </c>
      <c r="N26" s="69"/>
      <c r="O26" s="140">
        <f>I26-M26</f>
        <v>469</v>
      </c>
    </row>
    <row r="27" spans="1:24" ht="16.5" thickBot="1" x14ac:dyDescent="0.3">
      <c r="A27" s="79" t="s">
        <v>844</v>
      </c>
      <c r="B27" s="36"/>
      <c r="C27" s="143"/>
      <c r="D27" s="69"/>
      <c r="E27" s="145"/>
      <c r="F27" s="69"/>
      <c r="G27" s="145"/>
      <c r="H27" s="69"/>
      <c r="I27" s="145"/>
      <c r="J27" s="69"/>
      <c r="K27" s="147"/>
      <c r="L27" s="69"/>
      <c r="M27" s="145"/>
      <c r="N27" s="69"/>
      <c r="O27" s="141"/>
    </row>
    <row r="28" spans="1:24" ht="19.5" x14ac:dyDescent="0.35">
      <c r="A28" s="81" t="s">
        <v>845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24" ht="15.75" x14ac:dyDescent="0.25">
      <c r="A29" s="82"/>
      <c r="B29" s="36"/>
      <c r="C29" s="74"/>
      <c r="D29" s="74"/>
      <c r="E29" s="83"/>
      <c r="F29" s="83"/>
      <c r="G29" s="83"/>
      <c r="H29" s="74"/>
      <c r="I29" s="74"/>
      <c r="J29" s="84"/>
      <c r="K29" s="85"/>
      <c r="L29" s="86"/>
      <c r="M29" s="86"/>
      <c r="N29" s="86"/>
      <c r="O29" s="86"/>
      <c r="Q29" s="87"/>
      <c r="R29" s="87"/>
      <c r="S29" s="87"/>
    </row>
    <row r="30" spans="1:24" ht="16.5" x14ac:dyDescent="0.3">
      <c r="A30" s="88" t="s">
        <v>846</v>
      </c>
      <c r="B30" s="89"/>
      <c r="C30" s="88" t="s">
        <v>847</v>
      </c>
      <c r="D30" s="90"/>
      <c r="E30" s="88" t="s">
        <v>848</v>
      </c>
      <c r="F30" s="36"/>
      <c r="G30" s="88" t="s">
        <v>849</v>
      </c>
      <c r="H30" s="88"/>
      <c r="I30" s="91" t="s">
        <v>850</v>
      </c>
      <c r="J30" s="88"/>
      <c r="K30" s="91" t="s">
        <v>851</v>
      </c>
      <c r="L30" s="88"/>
      <c r="M30" s="88" t="s">
        <v>852</v>
      </c>
      <c r="N30" s="88"/>
      <c r="O30" s="88" t="s">
        <v>853</v>
      </c>
      <c r="P30" s="88"/>
      <c r="Q30" s="88" t="s">
        <v>854</v>
      </c>
      <c r="R30" s="88"/>
      <c r="S30" s="88" t="s">
        <v>855</v>
      </c>
    </row>
    <row r="31" spans="1:24" ht="16.5" x14ac:dyDescent="0.3">
      <c r="A31" s="92">
        <f>K16</f>
        <v>0.51935556052808229</v>
      </c>
      <c r="B31" s="92"/>
      <c r="C31" s="102">
        <f>K19</f>
        <v>0.49286684782608697</v>
      </c>
      <c r="E31" s="93">
        <f>K14</f>
        <v>0.47859922178988329</v>
      </c>
      <c r="G31" s="92">
        <f>K11</f>
        <v>0.47500748278958393</v>
      </c>
      <c r="H31" s="88"/>
      <c r="I31" s="92">
        <f>K18</f>
        <v>0.46561338289962823</v>
      </c>
      <c r="J31" s="48"/>
      <c r="K31" s="92">
        <f>K20</f>
        <v>0.44971984665290476</v>
      </c>
      <c r="L31" s="48"/>
      <c r="M31" s="92">
        <f>K13</f>
        <v>0.4441887226697353</v>
      </c>
      <c r="N31" s="92"/>
      <c r="O31" s="92">
        <f>K17</f>
        <v>0.42380767739433889</v>
      </c>
      <c r="P31" s="92"/>
      <c r="Q31" s="92">
        <f>K12</f>
        <v>0.42303240740740738</v>
      </c>
      <c r="R31" s="94"/>
      <c r="S31" s="92">
        <f>K15</f>
        <v>0.37365010799136067</v>
      </c>
    </row>
    <row r="32" spans="1:24" x14ac:dyDescent="0.25">
      <c r="A32" s="95" t="s">
        <v>865</v>
      </c>
      <c r="B32" s="95"/>
      <c r="C32" s="95" t="s">
        <v>862</v>
      </c>
      <c r="D32" s="95"/>
      <c r="E32" s="95" t="s">
        <v>856</v>
      </c>
      <c r="G32" s="95" t="s">
        <v>857</v>
      </c>
      <c r="H32" s="95"/>
      <c r="I32" s="96" t="s">
        <v>858</v>
      </c>
      <c r="J32" s="92"/>
      <c r="K32" s="95" t="s">
        <v>866</v>
      </c>
      <c r="L32" s="95"/>
      <c r="M32" s="95" t="s">
        <v>860</v>
      </c>
      <c r="N32" s="95"/>
      <c r="O32" s="95" t="s">
        <v>863</v>
      </c>
      <c r="P32" s="95"/>
      <c r="Q32" s="95" t="s">
        <v>859</v>
      </c>
      <c r="R32" s="95"/>
      <c r="S32" s="95" t="s">
        <v>861</v>
      </c>
    </row>
    <row r="33" spans="1:19" x14ac:dyDescent="0.25">
      <c r="F33" s="95"/>
      <c r="G33" s="48"/>
      <c r="H33" s="48"/>
      <c r="K33" s="2"/>
      <c r="O33" s="48"/>
    </row>
    <row r="34" spans="1:19" x14ac:dyDescent="0.25">
      <c r="A34" s="48"/>
      <c r="B34" s="48"/>
      <c r="C34" s="48"/>
      <c r="D34" s="48"/>
      <c r="E34" s="48"/>
      <c r="G34" s="48"/>
      <c r="H34" s="48"/>
      <c r="I34" s="48"/>
      <c r="J34" s="48"/>
      <c r="K34" s="10"/>
      <c r="L34" s="48"/>
      <c r="M34" s="48"/>
      <c r="N34" s="48"/>
      <c r="O34" s="48"/>
      <c r="P34" s="48"/>
      <c r="Q34" s="48"/>
      <c r="R34" s="48"/>
      <c r="S34" s="48"/>
    </row>
    <row r="35" spans="1:19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10"/>
      <c r="L35" s="48"/>
      <c r="M35" s="48"/>
      <c r="N35" s="48"/>
      <c r="O35" s="48"/>
      <c r="P35" s="48"/>
      <c r="Q35" s="48"/>
      <c r="R35" s="48"/>
      <c r="S35" s="48"/>
    </row>
    <row r="36" spans="1:19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10"/>
      <c r="L36" s="48"/>
      <c r="M36" s="48"/>
      <c r="N36" s="48"/>
      <c r="O36" s="48"/>
      <c r="P36" s="48"/>
      <c r="Q36" s="48"/>
      <c r="R36" s="48"/>
      <c r="S36" s="48"/>
    </row>
    <row r="37" spans="1:19" x14ac:dyDescent="0.25">
      <c r="A37" s="97"/>
      <c r="B37" s="97"/>
      <c r="C37" s="97"/>
      <c r="D37" s="97"/>
      <c r="E37" s="97"/>
      <c r="F37" s="48"/>
      <c r="G37" s="97"/>
      <c r="H37" s="97"/>
      <c r="I37" s="97"/>
      <c r="J37" s="97"/>
      <c r="K37" s="98"/>
      <c r="L37" s="97"/>
      <c r="M37" s="97"/>
      <c r="N37" s="48"/>
      <c r="O37" s="48"/>
      <c r="P37" s="48"/>
      <c r="Q37" s="48"/>
      <c r="R37" s="48"/>
      <c r="S37" s="48"/>
    </row>
    <row r="38" spans="1:19" x14ac:dyDescent="0.2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8"/>
      <c r="L38" s="97"/>
      <c r="M38" s="97"/>
      <c r="N38" s="48"/>
      <c r="O38" s="48"/>
      <c r="P38" s="48"/>
      <c r="Q38" s="48"/>
      <c r="R38" s="48"/>
      <c r="S38" s="48"/>
    </row>
  </sheetData>
  <mergeCells count="22">
    <mergeCell ref="A6:S6"/>
    <mergeCell ref="A1:S1"/>
    <mergeCell ref="A2:S2"/>
    <mergeCell ref="A3:S3"/>
    <mergeCell ref="A4:S4"/>
    <mergeCell ref="A5:S5"/>
    <mergeCell ref="A7:S7"/>
    <mergeCell ref="O8:O9"/>
    <mergeCell ref="C24:C25"/>
    <mergeCell ref="E24:E25"/>
    <mergeCell ref="G24:G25"/>
    <mergeCell ref="I24:I25"/>
    <mergeCell ref="K24:K25"/>
    <mergeCell ref="M24:M25"/>
    <mergeCell ref="O24:O25"/>
    <mergeCell ref="O26:O27"/>
    <mergeCell ref="C26:C27"/>
    <mergeCell ref="E26:E27"/>
    <mergeCell ref="G26:G27"/>
    <mergeCell ref="I26:I27"/>
    <mergeCell ref="K26:K27"/>
    <mergeCell ref="M26:M27"/>
  </mergeCells>
  <pageMargins left="0.7" right="0.7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0"/>
  <sheetViews>
    <sheetView showGridLines="0" workbookViewId="0">
      <pane ySplit="3" topLeftCell="A4" activePane="bottomLeft" state="frozen"/>
      <selection pane="bottomLeft" activeCell="L409" sqref="A1:M409"/>
    </sheetView>
  </sheetViews>
  <sheetFormatPr defaultColWidth="9.28515625" defaultRowHeight="15" outlineLevelRow="2" x14ac:dyDescent="0.25"/>
  <cols>
    <col min="1" max="1" width="10" style="6" bestFit="1" customWidth="1"/>
    <col min="2" max="2" width="6.28515625" style="10" bestFit="1" customWidth="1"/>
    <col min="3" max="3" width="16.85546875" style="2" customWidth="1"/>
    <col min="4" max="4" width="7.140625" style="5" customWidth="1"/>
    <col min="5" max="5" width="7.42578125" style="8" bestFit="1" customWidth="1"/>
    <col min="6" max="6" width="6.85546875" style="8" customWidth="1"/>
    <col min="7" max="8" width="7.28515625" style="8" bestFit="1" customWidth="1"/>
    <col min="9" max="11" width="6.7109375" style="7" customWidth="1"/>
    <col min="12" max="13" width="8.28515625" style="7" customWidth="1"/>
    <col min="14" max="16384" width="9.28515625" style="2"/>
  </cols>
  <sheetData>
    <row r="1" spans="1:13" ht="27" thickBot="1" x14ac:dyDescent="0.45">
      <c r="A1" s="158" t="s">
        <v>799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15.75" thickBot="1" x14ac:dyDescent="0.3">
      <c r="E2" s="155" t="s">
        <v>798</v>
      </c>
      <c r="F2" s="156"/>
      <c r="G2" s="156"/>
      <c r="H2" s="157"/>
    </row>
    <row r="3" spans="1:13" s="1" customFormat="1" ht="27" thickTop="1" thickBot="1" x14ac:dyDescent="0.25">
      <c r="A3" s="111" t="s">
        <v>792</v>
      </c>
      <c r="B3" s="112" t="s">
        <v>787</v>
      </c>
      <c r="C3" s="113" t="s">
        <v>812</v>
      </c>
      <c r="D3" s="114" t="s">
        <v>800</v>
      </c>
      <c r="E3" s="115" t="s">
        <v>794</v>
      </c>
      <c r="F3" s="115" t="s">
        <v>795</v>
      </c>
      <c r="G3" s="115" t="s">
        <v>796</v>
      </c>
      <c r="H3" s="115" t="s">
        <v>797</v>
      </c>
      <c r="I3" s="116" t="s">
        <v>788</v>
      </c>
      <c r="J3" s="117" t="s">
        <v>789</v>
      </c>
      <c r="K3" s="117" t="s">
        <v>2</v>
      </c>
      <c r="L3" s="117" t="s">
        <v>790</v>
      </c>
      <c r="M3" s="117" t="s">
        <v>793</v>
      </c>
    </row>
    <row r="4" spans="1:13" ht="15.75" outlineLevel="2" thickTop="1" x14ac:dyDescent="0.25">
      <c r="A4" s="13" t="s">
        <v>791</v>
      </c>
      <c r="B4" s="13" t="s">
        <v>814</v>
      </c>
      <c r="C4" s="15" t="s">
        <v>815</v>
      </c>
      <c r="D4" s="16">
        <v>41</v>
      </c>
      <c r="E4" s="24">
        <f>D4*0.85</f>
        <v>34.85</v>
      </c>
      <c r="F4" s="24">
        <f>D4*0.95</f>
        <v>38.949999999999996</v>
      </c>
      <c r="G4" s="24">
        <f>D4*100%</f>
        <v>41</v>
      </c>
      <c r="H4" s="24">
        <f>D4*102%</f>
        <v>41.82</v>
      </c>
      <c r="I4" s="17">
        <v>2</v>
      </c>
      <c r="J4" s="17">
        <v>26</v>
      </c>
      <c r="K4" s="17">
        <f>SUM(I4:J4)</f>
        <v>28</v>
      </c>
      <c r="L4" s="18">
        <f t="shared" ref="L4:L67" si="0">K4/D4</f>
        <v>0.68292682926829273</v>
      </c>
      <c r="M4" s="106"/>
    </row>
    <row r="5" spans="1:13" outlineLevel="2" x14ac:dyDescent="0.25">
      <c r="A5" s="13" t="s">
        <v>791</v>
      </c>
      <c r="B5" s="14" t="s">
        <v>0</v>
      </c>
      <c r="C5" s="15" t="s">
        <v>1</v>
      </c>
      <c r="D5" s="16">
        <v>295</v>
      </c>
      <c r="E5" s="25">
        <f>D5*0.85</f>
        <v>250.75</v>
      </c>
      <c r="F5" s="25">
        <f>D5*0.95</f>
        <v>280.25</v>
      </c>
      <c r="G5" s="25">
        <f>D5*100%</f>
        <v>295</v>
      </c>
      <c r="H5" s="25">
        <f>D5*102%</f>
        <v>300.89999999999998</v>
      </c>
      <c r="I5" s="17">
        <v>3</v>
      </c>
      <c r="J5" s="17">
        <v>188</v>
      </c>
      <c r="K5" s="17">
        <f>SUM(I5:J5)</f>
        <v>191</v>
      </c>
      <c r="L5" s="18">
        <f t="shared" si="0"/>
        <v>0.64745762711864407</v>
      </c>
      <c r="M5" s="106"/>
    </row>
    <row r="6" spans="1:13" s="11" customFormat="1" outlineLevel="1" x14ac:dyDescent="0.25">
      <c r="A6" s="109" t="s">
        <v>801</v>
      </c>
      <c r="B6" s="121"/>
      <c r="C6" s="118"/>
      <c r="D6" s="119">
        <f>SUBTOTAL(9,D4:D5)</f>
        <v>336</v>
      </c>
      <c r="E6" s="122"/>
      <c r="F6" s="122"/>
      <c r="G6" s="122"/>
      <c r="H6" s="122"/>
      <c r="I6" s="120">
        <f>SUBTOTAL(9,I4:I5)</f>
        <v>5</v>
      </c>
      <c r="J6" s="120">
        <f>SUBTOTAL(9,J4:J5)</f>
        <v>214</v>
      </c>
      <c r="K6" s="120">
        <f>SUBTOTAL(9,K4:K5)</f>
        <v>219</v>
      </c>
      <c r="L6" s="153">
        <f t="shared" si="0"/>
        <v>0.6517857142857143</v>
      </c>
      <c r="M6" s="154"/>
    </row>
    <row r="7" spans="1:13" outlineLevel="2" x14ac:dyDescent="0.25">
      <c r="A7" s="13" t="s">
        <v>3</v>
      </c>
      <c r="B7" s="14" t="s">
        <v>4</v>
      </c>
      <c r="C7" s="15" t="s">
        <v>5</v>
      </c>
      <c r="D7" s="3">
        <v>114</v>
      </c>
      <c r="E7" s="25">
        <f t="shared" ref="E7:E21" si="1">D7*0.85</f>
        <v>96.899999999999991</v>
      </c>
      <c r="F7" s="25">
        <f t="shared" ref="F7:F46" si="2">D7*0.95</f>
        <v>108.3</v>
      </c>
      <c r="G7" s="25">
        <f t="shared" ref="G7:G53" si="3">D7*100%</f>
        <v>114</v>
      </c>
      <c r="H7" s="25">
        <f t="shared" ref="H7:H53" si="4">D7*102%</f>
        <v>116.28</v>
      </c>
      <c r="I7" s="17">
        <v>2</v>
      </c>
      <c r="J7" s="17">
        <v>69</v>
      </c>
      <c r="K7" s="17">
        <f t="shared" ref="K7:K53" si="5">SUM(I7:J7)</f>
        <v>71</v>
      </c>
      <c r="L7" s="103">
        <f t="shared" si="0"/>
        <v>0.6228070175438597</v>
      </c>
      <c r="M7" s="101"/>
    </row>
    <row r="8" spans="1:13" outlineLevel="2" x14ac:dyDescent="0.25">
      <c r="A8" s="13" t="s">
        <v>3</v>
      </c>
      <c r="B8" s="14" t="s">
        <v>6</v>
      </c>
      <c r="C8" s="15" t="s">
        <v>7</v>
      </c>
      <c r="D8" s="3">
        <v>101</v>
      </c>
      <c r="E8" s="25">
        <f t="shared" si="1"/>
        <v>85.85</v>
      </c>
      <c r="F8" s="25">
        <f t="shared" si="2"/>
        <v>95.949999999999989</v>
      </c>
      <c r="G8" s="25">
        <f t="shared" si="3"/>
        <v>101</v>
      </c>
      <c r="H8" s="25">
        <f t="shared" si="4"/>
        <v>103.02</v>
      </c>
      <c r="I8" s="17">
        <v>0</v>
      </c>
      <c r="J8" s="17">
        <v>5</v>
      </c>
      <c r="K8" s="17">
        <f t="shared" si="5"/>
        <v>5</v>
      </c>
      <c r="L8" s="18">
        <f t="shared" si="0"/>
        <v>4.9504950495049507E-2</v>
      </c>
      <c r="M8" s="106"/>
    </row>
    <row r="9" spans="1:13" outlineLevel="2" x14ac:dyDescent="0.25">
      <c r="A9" s="13" t="s">
        <v>3</v>
      </c>
      <c r="B9" s="14" t="s">
        <v>8</v>
      </c>
      <c r="C9" s="15" t="s">
        <v>9</v>
      </c>
      <c r="D9" s="3">
        <v>111</v>
      </c>
      <c r="E9" s="25">
        <f t="shared" si="1"/>
        <v>94.35</v>
      </c>
      <c r="F9" s="25">
        <f t="shared" si="2"/>
        <v>105.44999999999999</v>
      </c>
      <c r="G9" s="25">
        <f t="shared" si="3"/>
        <v>111</v>
      </c>
      <c r="H9" s="25">
        <f t="shared" si="4"/>
        <v>113.22</v>
      </c>
      <c r="I9" s="17">
        <v>2</v>
      </c>
      <c r="J9" s="17">
        <v>66</v>
      </c>
      <c r="K9" s="17">
        <f t="shared" si="5"/>
        <v>68</v>
      </c>
      <c r="L9" s="18">
        <f t="shared" si="0"/>
        <v>0.61261261261261257</v>
      </c>
      <c r="M9" s="106"/>
    </row>
    <row r="10" spans="1:13" outlineLevel="2" x14ac:dyDescent="0.25">
      <c r="A10" s="13" t="s">
        <v>3</v>
      </c>
      <c r="B10" s="14" t="s">
        <v>10</v>
      </c>
      <c r="C10" s="15" t="s">
        <v>11</v>
      </c>
      <c r="D10" s="3">
        <v>89</v>
      </c>
      <c r="E10" s="25">
        <f t="shared" si="1"/>
        <v>75.649999999999991</v>
      </c>
      <c r="F10" s="25">
        <f t="shared" si="2"/>
        <v>84.55</v>
      </c>
      <c r="G10" s="25">
        <f t="shared" si="3"/>
        <v>89</v>
      </c>
      <c r="H10" s="25">
        <f t="shared" si="4"/>
        <v>90.78</v>
      </c>
      <c r="I10" s="17">
        <v>1</v>
      </c>
      <c r="J10" s="17">
        <v>58</v>
      </c>
      <c r="K10" s="17">
        <f t="shared" si="5"/>
        <v>59</v>
      </c>
      <c r="L10" s="18">
        <f t="shared" si="0"/>
        <v>0.6629213483146067</v>
      </c>
      <c r="M10" s="106"/>
    </row>
    <row r="11" spans="1:13" outlineLevel="2" x14ac:dyDescent="0.25">
      <c r="A11" s="13" t="s">
        <v>3</v>
      </c>
      <c r="B11" s="14" t="s">
        <v>12</v>
      </c>
      <c r="C11" s="15" t="s">
        <v>13</v>
      </c>
      <c r="D11" s="3">
        <v>205</v>
      </c>
      <c r="E11" s="25">
        <f t="shared" si="1"/>
        <v>174.25</v>
      </c>
      <c r="F11" s="25">
        <f t="shared" si="2"/>
        <v>194.75</v>
      </c>
      <c r="G11" s="25">
        <f t="shared" si="3"/>
        <v>205</v>
      </c>
      <c r="H11" s="25">
        <f t="shared" si="4"/>
        <v>209.1</v>
      </c>
      <c r="I11" s="17">
        <v>0</v>
      </c>
      <c r="J11" s="17">
        <v>103</v>
      </c>
      <c r="K11" s="17">
        <f t="shared" si="5"/>
        <v>103</v>
      </c>
      <c r="L11" s="18">
        <f t="shared" si="0"/>
        <v>0.5024390243902439</v>
      </c>
      <c r="M11" s="106"/>
    </row>
    <row r="12" spans="1:13" outlineLevel="2" x14ac:dyDescent="0.25">
      <c r="A12" s="13" t="s">
        <v>3</v>
      </c>
      <c r="B12" s="14" t="s">
        <v>14</v>
      </c>
      <c r="C12" s="15" t="s">
        <v>15</v>
      </c>
      <c r="D12" s="3">
        <v>48</v>
      </c>
      <c r="E12" s="25">
        <f t="shared" si="1"/>
        <v>40.799999999999997</v>
      </c>
      <c r="F12" s="25">
        <f t="shared" si="2"/>
        <v>45.599999999999994</v>
      </c>
      <c r="G12" s="25">
        <f t="shared" si="3"/>
        <v>48</v>
      </c>
      <c r="H12" s="25">
        <f t="shared" si="4"/>
        <v>48.96</v>
      </c>
      <c r="I12" s="17">
        <v>4</v>
      </c>
      <c r="J12" s="17">
        <v>27</v>
      </c>
      <c r="K12" s="17">
        <f t="shared" si="5"/>
        <v>31</v>
      </c>
      <c r="L12" s="18">
        <f t="shared" si="0"/>
        <v>0.64583333333333337</v>
      </c>
      <c r="M12" s="106"/>
    </row>
    <row r="13" spans="1:13" outlineLevel="2" x14ac:dyDescent="0.25">
      <c r="A13" s="13" t="s">
        <v>3</v>
      </c>
      <c r="B13" s="14" t="s">
        <v>16</v>
      </c>
      <c r="C13" s="15" t="s">
        <v>17</v>
      </c>
      <c r="D13" s="3">
        <v>32</v>
      </c>
      <c r="E13" s="25">
        <f t="shared" si="1"/>
        <v>27.2</v>
      </c>
      <c r="F13" s="25">
        <f t="shared" si="2"/>
        <v>30.4</v>
      </c>
      <c r="G13" s="25">
        <f t="shared" si="3"/>
        <v>32</v>
      </c>
      <c r="H13" s="25">
        <f t="shared" si="4"/>
        <v>32.64</v>
      </c>
      <c r="I13" s="17">
        <v>0</v>
      </c>
      <c r="J13" s="17">
        <v>2</v>
      </c>
      <c r="K13" s="17">
        <f t="shared" si="5"/>
        <v>2</v>
      </c>
      <c r="L13" s="18">
        <f t="shared" si="0"/>
        <v>6.25E-2</v>
      </c>
      <c r="M13" s="106"/>
    </row>
    <row r="14" spans="1:13" outlineLevel="2" x14ac:dyDescent="0.25">
      <c r="A14" s="13" t="s">
        <v>3</v>
      </c>
      <c r="B14" s="14" t="s">
        <v>18</v>
      </c>
      <c r="C14" s="15" t="s">
        <v>19</v>
      </c>
      <c r="D14" s="3">
        <v>98</v>
      </c>
      <c r="E14" s="25">
        <f t="shared" si="1"/>
        <v>83.3</v>
      </c>
      <c r="F14" s="25">
        <f t="shared" si="2"/>
        <v>93.1</v>
      </c>
      <c r="G14" s="25">
        <f t="shared" si="3"/>
        <v>98</v>
      </c>
      <c r="H14" s="25">
        <f t="shared" si="4"/>
        <v>99.960000000000008</v>
      </c>
      <c r="I14" s="17">
        <v>0</v>
      </c>
      <c r="J14" s="17">
        <v>50</v>
      </c>
      <c r="K14" s="17">
        <f t="shared" si="5"/>
        <v>50</v>
      </c>
      <c r="L14" s="18">
        <f t="shared" si="0"/>
        <v>0.51020408163265307</v>
      </c>
      <c r="M14" s="106"/>
    </row>
    <row r="15" spans="1:13" outlineLevel="2" x14ac:dyDescent="0.25">
      <c r="A15" s="13" t="s">
        <v>3</v>
      </c>
      <c r="B15" s="14" t="s">
        <v>20</v>
      </c>
      <c r="C15" s="15" t="s">
        <v>21</v>
      </c>
      <c r="D15" s="3">
        <v>44</v>
      </c>
      <c r="E15" s="25">
        <f t="shared" si="1"/>
        <v>37.4</v>
      </c>
      <c r="F15" s="25">
        <f t="shared" si="2"/>
        <v>41.8</v>
      </c>
      <c r="G15" s="25">
        <f t="shared" si="3"/>
        <v>44</v>
      </c>
      <c r="H15" s="25">
        <f t="shared" si="4"/>
        <v>44.88</v>
      </c>
      <c r="I15" s="17">
        <v>0</v>
      </c>
      <c r="J15" s="17">
        <v>1</v>
      </c>
      <c r="K15" s="17">
        <f t="shared" si="5"/>
        <v>1</v>
      </c>
      <c r="L15" s="18">
        <f t="shared" si="0"/>
        <v>2.2727272727272728E-2</v>
      </c>
      <c r="M15" s="106"/>
    </row>
    <row r="16" spans="1:13" outlineLevel="2" x14ac:dyDescent="0.25">
      <c r="A16" s="13" t="s">
        <v>3</v>
      </c>
      <c r="B16" s="14" t="s">
        <v>22</v>
      </c>
      <c r="C16" s="15" t="s">
        <v>23</v>
      </c>
      <c r="D16" s="3">
        <v>29</v>
      </c>
      <c r="E16" s="25">
        <f t="shared" si="1"/>
        <v>24.65</v>
      </c>
      <c r="F16" s="25">
        <f t="shared" si="2"/>
        <v>27.549999999999997</v>
      </c>
      <c r="G16" s="25">
        <f t="shared" si="3"/>
        <v>29</v>
      </c>
      <c r="H16" s="25">
        <f t="shared" si="4"/>
        <v>29.580000000000002</v>
      </c>
      <c r="I16" s="17">
        <v>0</v>
      </c>
      <c r="J16" s="17">
        <v>1</v>
      </c>
      <c r="K16" s="17">
        <f t="shared" si="5"/>
        <v>1</v>
      </c>
      <c r="L16" s="18">
        <f t="shared" si="0"/>
        <v>3.4482758620689655E-2</v>
      </c>
      <c r="M16" s="106"/>
    </row>
    <row r="17" spans="1:13" outlineLevel="2" x14ac:dyDescent="0.25">
      <c r="A17" s="13" t="s">
        <v>3</v>
      </c>
      <c r="B17" s="14" t="s">
        <v>24</v>
      </c>
      <c r="C17" s="15" t="s">
        <v>25</v>
      </c>
      <c r="D17" s="3">
        <v>88</v>
      </c>
      <c r="E17" s="25">
        <f t="shared" si="1"/>
        <v>74.8</v>
      </c>
      <c r="F17" s="25">
        <f t="shared" si="2"/>
        <v>83.6</v>
      </c>
      <c r="G17" s="25">
        <f t="shared" si="3"/>
        <v>88</v>
      </c>
      <c r="H17" s="25">
        <f t="shared" si="4"/>
        <v>89.76</v>
      </c>
      <c r="I17" s="17">
        <v>0</v>
      </c>
      <c r="J17" s="17">
        <v>2</v>
      </c>
      <c r="K17" s="17">
        <f t="shared" si="5"/>
        <v>2</v>
      </c>
      <c r="L17" s="18">
        <f t="shared" si="0"/>
        <v>2.2727272727272728E-2</v>
      </c>
      <c r="M17" s="106"/>
    </row>
    <row r="18" spans="1:13" outlineLevel="2" x14ac:dyDescent="0.25">
      <c r="A18" s="13" t="s">
        <v>3</v>
      </c>
      <c r="B18" s="14" t="s">
        <v>26</v>
      </c>
      <c r="C18" s="15" t="s">
        <v>27</v>
      </c>
      <c r="D18" s="3">
        <v>115</v>
      </c>
      <c r="E18" s="25">
        <f t="shared" si="1"/>
        <v>97.75</v>
      </c>
      <c r="F18" s="25">
        <f t="shared" si="2"/>
        <v>109.25</v>
      </c>
      <c r="G18" s="25">
        <f t="shared" si="3"/>
        <v>115</v>
      </c>
      <c r="H18" s="25">
        <f t="shared" si="4"/>
        <v>117.3</v>
      </c>
      <c r="I18" s="17">
        <v>2</v>
      </c>
      <c r="J18" s="17">
        <v>73</v>
      </c>
      <c r="K18" s="17">
        <f t="shared" si="5"/>
        <v>75</v>
      </c>
      <c r="L18" s="18">
        <f t="shared" si="0"/>
        <v>0.65217391304347827</v>
      </c>
      <c r="M18" s="106"/>
    </row>
    <row r="19" spans="1:13" outlineLevel="2" x14ac:dyDescent="0.25">
      <c r="A19" s="13" t="s">
        <v>3</v>
      </c>
      <c r="B19" s="14" t="s">
        <v>28</v>
      </c>
      <c r="C19" s="15" t="s">
        <v>29</v>
      </c>
      <c r="D19" s="3">
        <v>50</v>
      </c>
      <c r="E19" s="25">
        <f t="shared" si="1"/>
        <v>42.5</v>
      </c>
      <c r="F19" s="25">
        <f t="shared" si="2"/>
        <v>47.5</v>
      </c>
      <c r="G19" s="25">
        <f t="shared" si="3"/>
        <v>50</v>
      </c>
      <c r="H19" s="25">
        <f t="shared" si="4"/>
        <v>51</v>
      </c>
      <c r="I19" s="17">
        <v>1</v>
      </c>
      <c r="J19" s="17">
        <v>32</v>
      </c>
      <c r="K19" s="17">
        <f t="shared" si="5"/>
        <v>33</v>
      </c>
      <c r="L19" s="18">
        <f t="shared" si="0"/>
        <v>0.66</v>
      </c>
      <c r="M19" s="106"/>
    </row>
    <row r="20" spans="1:13" outlineLevel="2" x14ac:dyDescent="0.25">
      <c r="A20" s="13" t="s">
        <v>3</v>
      </c>
      <c r="B20" s="14" t="s">
        <v>30</v>
      </c>
      <c r="C20" s="15" t="s">
        <v>31</v>
      </c>
      <c r="D20" s="3">
        <v>45</v>
      </c>
      <c r="E20" s="25">
        <f t="shared" si="1"/>
        <v>38.25</v>
      </c>
      <c r="F20" s="25">
        <f t="shared" si="2"/>
        <v>42.75</v>
      </c>
      <c r="G20" s="25">
        <f t="shared" si="3"/>
        <v>45</v>
      </c>
      <c r="H20" s="25">
        <f t="shared" si="4"/>
        <v>45.9</v>
      </c>
      <c r="I20" s="17">
        <v>0</v>
      </c>
      <c r="J20" s="17">
        <v>0</v>
      </c>
      <c r="K20" s="17">
        <f t="shared" si="5"/>
        <v>0</v>
      </c>
      <c r="L20" s="18">
        <f t="shared" si="0"/>
        <v>0</v>
      </c>
      <c r="M20" s="106"/>
    </row>
    <row r="21" spans="1:13" outlineLevel="2" x14ac:dyDescent="0.25">
      <c r="A21" s="13" t="s">
        <v>3</v>
      </c>
      <c r="B21" s="14" t="s">
        <v>32</v>
      </c>
      <c r="C21" s="15" t="s">
        <v>33</v>
      </c>
      <c r="D21" s="3">
        <v>37</v>
      </c>
      <c r="E21" s="25">
        <f t="shared" si="1"/>
        <v>31.45</v>
      </c>
      <c r="F21" s="25">
        <f t="shared" si="2"/>
        <v>35.15</v>
      </c>
      <c r="G21" s="25">
        <f t="shared" si="3"/>
        <v>37</v>
      </c>
      <c r="H21" s="25">
        <f t="shared" si="4"/>
        <v>37.74</v>
      </c>
      <c r="I21" s="17">
        <v>0</v>
      </c>
      <c r="J21" s="17">
        <v>1</v>
      </c>
      <c r="K21" s="17">
        <f t="shared" si="5"/>
        <v>1</v>
      </c>
      <c r="L21" s="18">
        <f t="shared" si="0"/>
        <v>2.7027027027027029E-2</v>
      </c>
      <c r="M21" s="106"/>
    </row>
    <row r="22" spans="1:13" outlineLevel="2" x14ac:dyDescent="0.25">
      <c r="A22" s="27" t="s">
        <v>3</v>
      </c>
      <c r="B22" s="28" t="s">
        <v>34</v>
      </c>
      <c r="C22" s="29" t="s">
        <v>35</v>
      </c>
      <c r="D22" s="104">
        <v>14</v>
      </c>
      <c r="E22" s="105">
        <v>45573</v>
      </c>
      <c r="F22" s="31">
        <f t="shared" si="2"/>
        <v>13.299999999999999</v>
      </c>
      <c r="G22" s="31">
        <f t="shared" si="3"/>
        <v>14</v>
      </c>
      <c r="H22" s="31">
        <f t="shared" si="4"/>
        <v>14.280000000000001</v>
      </c>
      <c r="I22" s="32">
        <v>0</v>
      </c>
      <c r="J22" s="32">
        <v>14</v>
      </c>
      <c r="K22" s="32">
        <f t="shared" si="5"/>
        <v>14</v>
      </c>
      <c r="L22" s="33">
        <f t="shared" si="0"/>
        <v>1</v>
      </c>
      <c r="M22" s="107">
        <v>45580</v>
      </c>
    </row>
    <row r="23" spans="1:13" outlineLevel="2" x14ac:dyDescent="0.25">
      <c r="A23" s="13" t="s">
        <v>3</v>
      </c>
      <c r="B23" s="14" t="s">
        <v>36</v>
      </c>
      <c r="C23" s="15" t="s">
        <v>37</v>
      </c>
      <c r="D23" s="3">
        <v>63</v>
      </c>
      <c r="E23" s="25">
        <f t="shared" ref="E23:E29" si="6">D23*0.85</f>
        <v>53.55</v>
      </c>
      <c r="F23" s="25">
        <f t="shared" si="2"/>
        <v>59.849999999999994</v>
      </c>
      <c r="G23" s="25">
        <f t="shared" si="3"/>
        <v>63</v>
      </c>
      <c r="H23" s="25">
        <f t="shared" si="4"/>
        <v>64.260000000000005</v>
      </c>
      <c r="I23" s="17">
        <v>5</v>
      </c>
      <c r="J23" s="17">
        <v>37</v>
      </c>
      <c r="K23" s="17">
        <f t="shared" si="5"/>
        <v>42</v>
      </c>
      <c r="L23" s="18">
        <f t="shared" si="0"/>
        <v>0.66666666666666663</v>
      </c>
      <c r="M23" s="106"/>
    </row>
    <row r="24" spans="1:13" outlineLevel="2" x14ac:dyDescent="0.25">
      <c r="A24" s="13" t="s">
        <v>3</v>
      </c>
      <c r="B24" s="14" t="s">
        <v>38</v>
      </c>
      <c r="C24" s="15" t="s">
        <v>39</v>
      </c>
      <c r="D24" s="3">
        <v>120</v>
      </c>
      <c r="E24" s="25">
        <f t="shared" si="6"/>
        <v>102</v>
      </c>
      <c r="F24" s="25">
        <f t="shared" si="2"/>
        <v>114</v>
      </c>
      <c r="G24" s="25">
        <f t="shared" si="3"/>
        <v>120</v>
      </c>
      <c r="H24" s="25">
        <f t="shared" si="4"/>
        <v>122.4</v>
      </c>
      <c r="I24" s="17">
        <v>6</v>
      </c>
      <c r="J24" s="17">
        <v>63</v>
      </c>
      <c r="K24" s="17">
        <f t="shared" si="5"/>
        <v>69</v>
      </c>
      <c r="L24" s="18">
        <f t="shared" si="0"/>
        <v>0.57499999999999996</v>
      </c>
      <c r="M24" s="106"/>
    </row>
    <row r="25" spans="1:13" outlineLevel="2" x14ac:dyDescent="0.25">
      <c r="A25" s="13" t="s">
        <v>3</v>
      </c>
      <c r="B25" s="14" t="s">
        <v>40</v>
      </c>
      <c r="C25" s="15" t="s">
        <v>41</v>
      </c>
      <c r="D25" s="3">
        <v>42</v>
      </c>
      <c r="E25" s="25">
        <f t="shared" si="6"/>
        <v>35.699999999999996</v>
      </c>
      <c r="F25" s="25">
        <f t="shared" si="2"/>
        <v>39.9</v>
      </c>
      <c r="G25" s="25">
        <f t="shared" si="3"/>
        <v>42</v>
      </c>
      <c r="H25" s="25">
        <f t="shared" si="4"/>
        <v>42.84</v>
      </c>
      <c r="I25" s="17">
        <v>12</v>
      </c>
      <c r="J25" s="17">
        <v>19</v>
      </c>
      <c r="K25" s="17">
        <f t="shared" si="5"/>
        <v>31</v>
      </c>
      <c r="L25" s="18">
        <f t="shared" si="0"/>
        <v>0.73809523809523814</v>
      </c>
      <c r="M25" s="106"/>
    </row>
    <row r="26" spans="1:13" outlineLevel="2" x14ac:dyDescent="0.25">
      <c r="A26" s="13" t="s">
        <v>3</v>
      </c>
      <c r="B26" s="14" t="s">
        <v>42</v>
      </c>
      <c r="C26" s="15" t="s">
        <v>43</v>
      </c>
      <c r="D26" s="3">
        <v>164</v>
      </c>
      <c r="E26" s="25">
        <f t="shared" si="6"/>
        <v>139.4</v>
      </c>
      <c r="F26" s="25">
        <f t="shared" si="2"/>
        <v>155.79999999999998</v>
      </c>
      <c r="G26" s="25">
        <f t="shared" si="3"/>
        <v>164</v>
      </c>
      <c r="H26" s="25">
        <f t="shared" si="4"/>
        <v>167.28</v>
      </c>
      <c r="I26" s="17">
        <v>1</v>
      </c>
      <c r="J26" s="17">
        <v>100</v>
      </c>
      <c r="K26" s="17">
        <f t="shared" si="5"/>
        <v>101</v>
      </c>
      <c r="L26" s="18">
        <f t="shared" si="0"/>
        <v>0.61585365853658536</v>
      </c>
      <c r="M26" s="106"/>
    </row>
    <row r="27" spans="1:13" outlineLevel="2" x14ac:dyDescent="0.25">
      <c r="A27" s="13" t="s">
        <v>3</v>
      </c>
      <c r="B27" s="14" t="s">
        <v>44</v>
      </c>
      <c r="C27" s="15" t="s">
        <v>45</v>
      </c>
      <c r="D27" s="3">
        <v>113</v>
      </c>
      <c r="E27" s="25">
        <f t="shared" si="6"/>
        <v>96.05</v>
      </c>
      <c r="F27" s="25">
        <f t="shared" si="2"/>
        <v>107.35</v>
      </c>
      <c r="G27" s="25">
        <f t="shared" si="3"/>
        <v>113</v>
      </c>
      <c r="H27" s="25">
        <f t="shared" si="4"/>
        <v>115.26</v>
      </c>
      <c r="I27" s="17">
        <v>0</v>
      </c>
      <c r="J27" s="17">
        <v>47</v>
      </c>
      <c r="K27" s="17">
        <f t="shared" si="5"/>
        <v>47</v>
      </c>
      <c r="L27" s="18">
        <f t="shared" si="0"/>
        <v>0.41592920353982299</v>
      </c>
      <c r="M27" s="106"/>
    </row>
    <row r="28" spans="1:13" outlineLevel="2" x14ac:dyDescent="0.25">
      <c r="A28" s="13" t="s">
        <v>3</v>
      </c>
      <c r="B28" s="14" t="s">
        <v>46</v>
      </c>
      <c r="C28" s="15" t="s">
        <v>47</v>
      </c>
      <c r="D28" s="4">
        <v>6</v>
      </c>
      <c r="E28" s="25">
        <f t="shared" si="6"/>
        <v>5.0999999999999996</v>
      </c>
      <c r="F28" s="25">
        <f t="shared" si="2"/>
        <v>5.6999999999999993</v>
      </c>
      <c r="G28" s="25">
        <f t="shared" si="3"/>
        <v>6</v>
      </c>
      <c r="H28" s="25">
        <f t="shared" si="4"/>
        <v>6.12</v>
      </c>
      <c r="I28" s="17">
        <v>0</v>
      </c>
      <c r="J28" s="17">
        <v>5</v>
      </c>
      <c r="K28" s="17">
        <f t="shared" si="5"/>
        <v>5</v>
      </c>
      <c r="L28" s="18">
        <f t="shared" si="0"/>
        <v>0.83333333333333337</v>
      </c>
      <c r="M28" s="106"/>
    </row>
    <row r="29" spans="1:13" outlineLevel="2" x14ac:dyDescent="0.25">
      <c r="A29" s="13" t="s">
        <v>3</v>
      </c>
      <c r="B29" s="14" t="s">
        <v>48</v>
      </c>
      <c r="C29" s="15" t="s">
        <v>49</v>
      </c>
      <c r="D29" s="3">
        <v>64</v>
      </c>
      <c r="E29" s="25">
        <f t="shared" si="6"/>
        <v>54.4</v>
      </c>
      <c r="F29" s="25">
        <f t="shared" si="2"/>
        <v>60.8</v>
      </c>
      <c r="G29" s="25">
        <f t="shared" si="3"/>
        <v>64</v>
      </c>
      <c r="H29" s="25">
        <f t="shared" si="4"/>
        <v>65.28</v>
      </c>
      <c r="I29" s="17">
        <v>0</v>
      </c>
      <c r="J29" s="17">
        <v>38</v>
      </c>
      <c r="K29" s="17">
        <f t="shared" si="5"/>
        <v>38</v>
      </c>
      <c r="L29" s="18">
        <f t="shared" si="0"/>
        <v>0.59375</v>
      </c>
      <c r="M29" s="106"/>
    </row>
    <row r="30" spans="1:13" outlineLevel="2" x14ac:dyDescent="0.25">
      <c r="A30" s="13" t="s">
        <v>3</v>
      </c>
      <c r="B30" s="14" t="s">
        <v>50</v>
      </c>
      <c r="C30" s="15" t="s">
        <v>51</v>
      </c>
      <c r="D30" s="3">
        <v>18</v>
      </c>
      <c r="E30" s="34">
        <v>45552</v>
      </c>
      <c r="F30" s="25">
        <f t="shared" si="2"/>
        <v>17.099999999999998</v>
      </c>
      <c r="G30" s="25">
        <f t="shared" si="3"/>
        <v>18</v>
      </c>
      <c r="H30" s="25">
        <f t="shared" si="4"/>
        <v>18.36</v>
      </c>
      <c r="I30" s="17">
        <v>0</v>
      </c>
      <c r="J30" s="17">
        <v>16</v>
      </c>
      <c r="K30" s="17">
        <f t="shared" si="5"/>
        <v>16</v>
      </c>
      <c r="L30" s="18">
        <f t="shared" si="0"/>
        <v>0.88888888888888884</v>
      </c>
      <c r="M30" s="106"/>
    </row>
    <row r="31" spans="1:13" outlineLevel="2" x14ac:dyDescent="0.25">
      <c r="A31" s="13" t="s">
        <v>3</v>
      </c>
      <c r="B31" s="14" t="s">
        <v>52</v>
      </c>
      <c r="C31" s="15" t="s">
        <v>53</v>
      </c>
      <c r="D31" s="3">
        <v>229</v>
      </c>
      <c r="E31" s="25">
        <f t="shared" ref="E31:E37" si="7">D31*0.85</f>
        <v>194.65</v>
      </c>
      <c r="F31" s="25">
        <f t="shared" si="2"/>
        <v>217.54999999999998</v>
      </c>
      <c r="G31" s="25">
        <f t="shared" si="3"/>
        <v>229</v>
      </c>
      <c r="H31" s="25">
        <f t="shared" si="4"/>
        <v>233.58</v>
      </c>
      <c r="I31" s="17">
        <v>2</v>
      </c>
      <c r="J31" s="17">
        <v>41</v>
      </c>
      <c r="K31" s="17">
        <f t="shared" si="5"/>
        <v>43</v>
      </c>
      <c r="L31" s="18">
        <f t="shared" si="0"/>
        <v>0.18777292576419213</v>
      </c>
      <c r="M31" s="106"/>
    </row>
    <row r="32" spans="1:13" outlineLevel="2" x14ac:dyDescent="0.25">
      <c r="A32" s="13" t="s">
        <v>3</v>
      </c>
      <c r="B32" s="14" t="s">
        <v>54</v>
      </c>
      <c r="C32" s="15" t="s">
        <v>55</v>
      </c>
      <c r="D32" s="3">
        <v>73</v>
      </c>
      <c r="E32" s="25">
        <f t="shared" si="7"/>
        <v>62.05</v>
      </c>
      <c r="F32" s="25">
        <f t="shared" si="2"/>
        <v>69.349999999999994</v>
      </c>
      <c r="G32" s="25">
        <f t="shared" si="3"/>
        <v>73</v>
      </c>
      <c r="H32" s="25">
        <f t="shared" si="4"/>
        <v>74.460000000000008</v>
      </c>
      <c r="I32" s="17">
        <v>0</v>
      </c>
      <c r="J32" s="17">
        <v>31</v>
      </c>
      <c r="K32" s="17">
        <f t="shared" si="5"/>
        <v>31</v>
      </c>
      <c r="L32" s="18">
        <f t="shared" si="0"/>
        <v>0.42465753424657532</v>
      </c>
      <c r="M32" s="106"/>
    </row>
    <row r="33" spans="1:13" outlineLevel="2" x14ac:dyDescent="0.25">
      <c r="A33" s="13" t="s">
        <v>3</v>
      </c>
      <c r="B33" s="14" t="s">
        <v>56</v>
      </c>
      <c r="C33" s="15" t="s">
        <v>57</v>
      </c>
      <c r="D33" s="3">
        <v>86</v>
      </c>
      <c r="E33" s="25">
        <f t="shared" si="7"/>
        <v>73.099999999999994</v>
      </c>
      <c r="F33" s="25">
        <f t="shared" si="2"/>
        <v>81.7</v>
      </c>
      <c r="G33" s="25">
        <f t="shared" si="3"/>
        <v>86</v>
      </c>
      <c r="H33" s="25">
        <f t="shared" si="4"/>
        <v>87.72</v>
      </c>
      <c r="I33" s="17">
        <v>8</v>
      </c>
      <c r="J33" s="17">
        <v>47</v>
      </c>
      <c r="K33" s="17">
        <f t="shared" si="5"/>
        <v>55</v>
      </c>
      <c r="L33" s="18">
        <f t="shared" si="0"/>
        <v>0.63953488372093026</v>
      </c>
      <c r="M33" s="106"/>
    </row>
    <row r="34" spans="1:13" outlineLevel="2" x14ac:dyDescent="0.25">
      <c r="A34" s="13" t="s">
        <v>3</v>
      </c>
      <c r="B34" s="14" t="s">
        <v>58</v>
      </c>
      <c r="C34" s="15" t="s">
        <v>59</v>
      </c>
      <c r="D34" s="3">
        <v>26</v>
      </c>
      <c r="E34" s="25">
        <f t="shared" si="7"/>
        <v>22.099999999999998</v>
      </c>
      <c r="F34" s="25">
        <f t="shared" si="2"/>
        <v>24.7</v>
      </c>
      <c r="G34" s="25">
        <f t="shared" si="3"/>
        <v>26</v>
      </c>
      <c r="H34" s="25">
        <f t="shared" si="4"/>
        <v>26.52</v>
      </c>
      <c r="I34" s="17">
        <v>0</v>
      </c>
      <c r="J34" s="17">
        <v>1</v>
      </c>
      <c r="K34" s="17">
        <f t="shared" si="5"/>
        <v>1</v>
      </c>
      <c r="L34" s="18">
        <f t="shared" si="0"/>
        <v>3.8461538461538464E-2</v>
      </c>
      <c r="M34" s="106"/>
    </row>
    <row r="35" spans="1:13" outlineLevel="2" x14ac:dyDescent="0.25">
      <c r="A35" s="13" t="s">
        <v>3</v>
      </c>
      <c r="B35" s="14" t="s">
        <v>60</v>
      </c>
      <c r="C35" s="15" t="s">
        <v>61</v>
      </c>
      <c r="D35" s="3">
        <v>106</v>
      </c>
      <c r="E35" s="25">
        <f t="shared" si="7"/>
        <v>90.1</v>
      </c>
      <c r="F35" s="25">
        <f t="shared" si="2"/>
        <v>100.69999999999999</v>
      </c>
      <c r="G35" s="25">
        <f t="shared" si="3"/>
        <v>106</v>
      </c>
      <c r="H35" s="25">
        <f t="shared" si="4"/>
        <v>108.12</v>
      </c>
      <c r="I35" s="17">
        <v>4</v>
      </c>
      <c r="J35" s="17">
        <v>63</v>
      </c>
      <c r="K35" s="17">
        <f t="shared" si="5"/>
        <v>67</v>
      </c>
      <c r="L35" s="18">
        <f t="shared" si="0"/>
        <v>0.63207547169811318</v>
      </c>
      <c r="M35" s="106"/>
    </row>
    <row r="36" spans="1:13" outlineLevel="2" x14ac:dyDescent="0.25">
      <c r="A36" s="13" t="s">
        <v>3</v>
      </c>
      <c r="B36" s="14" t="s">
        <v>62</v>
      </c>
      <c r="C36" s="15" t="s">
        <v>63</v>
      </c>
      <c r="D36" s="3">
        <v>175</v>
      </c>
      <c r="E36" s="25">
        <f t="shared" si="7"/>
        <v>148.75</v>
      </c>
      <c r="F36" s="25">
        <f t="shared" si="2"/>
        <v>166.25</v>
      </c>
      <c r="G36" s="25">
        <f t="shared" si="3"/>
        <v>175</v>
      </c>
      <c r="H36" s="25">
        <f t="shared" si="4"/>
        <v>178.5</v>
      </c>
      <c r="I36" s="17">
        <v>5</v>
      </c>
      <c r="J36" s="17">
        <v>99</v>
      </c>
      <c r="K36" s="17">
        <f t="shared" si="5"/>
        <v>104</v>
      </c>
      <c r="L36" s="18">
        <f t="shared" si="0"/>
        <v>0.59428571428571431</v>
      </c>
      <c r="M36" s="106"/>
    </row>
    <row r="37" spans="1:13" outlineLevel="2" x14ac:dyDescent="0.25">
      <c r="A37" s="13" t="s">
        <v>3</v>
      </c>
      <c r="B37" s="14" t="s">
        <v>64</v>
      </c>
      <c r="C37" s="15" t="s">
        <v>65</v>
      </c>
      <c r="D37" s="3">
        <v>125</v>
      </c>
      <c r="E37" s="25">
        <f t="shared" si="7"/>
        <v>106.25</v>
      </c>
      <c r="F37" s="25">
        <f t="shared" si="2"/>
        <v>118.75</v>
      </c>
      <c r="G37" s="25">
        <f t="shared" si="3"/>
        <v>125</v>
      </c>
      <c r="H37" s="25">
        <f t="shared" si="4"/>
        <v>127.5</v>
      </c>
      <c r="I37" s="17">
        <v>1</v>
      </c>
      <c r="J37" s="17">
        <v>65</v>
      </c>
      <c r="K37" s="17">
        <f t="shared" si="5"/>
        <v>66</v>
      </c>
      <c r="L37" s="18">
        <f t="shared" si="0"/>
        <v>0.52800000000000002</v>
      </c>
      <c r="M37" s="106"/>
    </row>
    <row r="38" spans="1:13" outlineLevel="2" x14ac:dyDescent="0.25">
      <c r="A38" s="13" t="s">
        <v>3</v>
      </c>
      <c r="B38" s="14" t="s">
        <v>66</v>
      </c>
      <c r="C38" s="15" t="s">
        <v>67</v>
      </c>
      <c r="D38" s="3">
        <v>18</v>
      </c>
      <c r="E38" s="34">
        <v>45580</v>
      </c>
      <c r="F38" s="25">
        <f t="shared" si="2"/>
        <v>17.099999999999998</v>
      </c>
      <c r="G38" s="25">
        <f t="shared" si="3"/>
        <v>18</v>
      </c>
      <c r="H38" s="25">
        <f t="shared" si="4"/>
        <v>18.36</v>
      </c>
      <c r="I38" s="17">
        <v>0</v>
      </c>
      <c r="J38" s="17">
        <v>17</v>
      </c>
      <c r="K38" s="17">
        <f t="shared" si="5"/>
        <v>17</v>
      </c>
      <c r="L38" s="18">
        <f t="shared" si="0"/>
        <v>0.94444444444444442</v>
      </c>
      <c r="M38" s="106"/>
    </row>
    <row r="39" spans="1:13" outlineLevel="2" x14ac:dyDescent="0.25">
      <c r="A39" s="13" t="s">
        <v>3</v>
      </c>
      <c r="B39" s="14" t="s">
        <v>68</v>
      </c>
      <c r="C39" s="15" t="s">
        <v>69</v>
      </c>
      <c r="D39" s="3">
        <v>56</v>
      </c>
      <c r="E39" s="25">
        <f t="shared" ref="E39:E46" si="8">D39*0.85</f>
        <v>47.6</v>
      </c>
      <c r="F39" s="25">
        <f t="shared" si="2"/>
        <v>53.199999999999996</v>
      </c>
      <c r="G39" s="25">
        <f t="shared" si="3"/>
        <v>56</v>
      </c>
      <c r="H39" s="25">
        <f t="shared" si="4"/>
        <v>57.120000000000005</v>
      </c>
      <c r="I39" s="17">
        <v>0</v>
      </c>
      <c r="J39" s="17">
        <v>2</v>
      </c>
      <c r="K39" s="17">
        <f t="shared" si="5"/>
        <v>2</v>
      </c>
      <c r="L39" s="18">
        <f t="shared" si="0"/>
        <v>3.5714285714285712E-2</v>
      </c>
      <c r="M39" s="106"/>
    </row>
    <row r="40" spans="1:13" outlineLevel="2" x14ac:dyDescent="0.25">
      <c r="A40" s="13" t="s">
        <v>3</v>
      </c>
      <c r="B40" s="14" t="s">
        <v>70</v>
      </c>
      <c r="C40" s="15" t="s">
        <v>71</v>
      </c>
      <c r="D40" s="3">
        <v>36</v>
      </c>
      <c r="E40" s="25">
        <f t="shared" si="8"/>
        <v>30.599999999999998</v>
      </c>
      <c r="F40" s="25">
        <f t="shared" si="2"/>
        <v>34.199999999999996</v>
      </c>
      <c r="G40" s="25">
        <f t="shared" si="3"/>
        <v>36</v>
      </c>
      <c r="H40" s="25">
        <f t="shared" si="4"/>
        <v>36.72</v>
      </c>
      <c r="I40" s="17">
        <v>0</v>
      </c>
      <c r="J40" s="17">
        <v>0</v>
      </c>
      <c r="K40" s="17">
        <f t="shared" si="5"/>
        <v>0</v>
      </c>
      <c r="L40" s="18">
        <f t="shared" si="0"/>
        <v>0</v>
      </c>
      <c r="M40" s="106"/>
    </row>
    <row r="41" spans="1:13" outlineLevel="2" x14ac:dyDescent="0.25">
      <c r="A41" s="13" t="s">
        <v>3</v>
      </c>
      <c r="B41" s="14" t="s">
        <v>72</v>
      </c>
      <c r="C41" s="15" t="s">
        <v>73</v>
      </c>
      <c r="D41" s="3">
        <v>20</v>
      </c>
      <c r="E41" s="25">
        <f t="shared" si="8"/>
        <v>17</v>
      </c>
      <c r="F41" s="25">
        <f t="shared" si="2"/>
        <v>19</v>
      </c>
      <c r="G41" s="25">
        <f t="shared" si="3"/>
        <v>20</v>
      </c>
      <c r="H41" s="25">
        <f t="shared" si="4"/>
        <v>20.399999999999999</v>
      </c>
      <c r="I41" s="17">
        <v>0</v>
      </c>
      <c r="J41" s="17">
        <v>3</v>
      </c>
      <c r="K41" s="17">
        <f t="shared" si="5"/>
        <v>3</v>
      </c>
      <c r="L41" s="18">
        <f t="shared" si="0"/>
        <v>0.15</v>
      </c>
      <c r="M41" s="106"/>
    </row>
    <row r="42" spans="1:13" outlineLevel="2" x14ac:dyDescent="0.25">
      <c r="A42" s="13" t="s">
        <v>3</v>
      </c>
      <c r="B42" s="14" t="s">
        <v>74</v>
      </c>
      <c r="C42" s="15" t="s">
        <v>75</v>
      </c>
      <c r="D42" s="3">
        <v>109</v>
      </c>
      <c r="E42" s="25">
        <f t="shared" si="8"/>
        <v>92.649999999999991</v>
      </c>
      <c r="F42" s="25">
        <f t="shared" si="2"/>
        <v>103.55</v>
      </c>
      <c r="G42" s="25">
        <f t="shared" si="3"/>
        <v>109</v>
      </c>
      <c r="H42" s="25">
        <f t="shared" si="4"/>
        <v>111.18</v>
      </c>
      <c r="I42" s="17">
        <v>0</v>
      </c>
      <c r="J42" s="17">
        <v>78</v>
      </c>
      <c r="K42" s="17">
        <f t="shared" si="5"/>
        <v>78</v>
      </c>
      <c r="L42" s="18">
        <f t="shared" si="0"/>
        <v>0.7155963302752294</v>
      </c>
      <c r="M42" s="106"/>
    </row>
    <row r="43" spans="1:13" outlineLevel="2" x14ac:dyDescent="0.25">
      <c r="A43" s="13" t="s">
        <v>3</v>
      </c>
      <c r="B43" s="14" t="s">
        <v>76</v>
      </c>
      <c r="C43" s="15" t="s">
        <v>77</v>
      </c>
      <c r="D43" s="3">
        <v>18</v>
      </c>
      <c r="E43" s="25">
        <f t="shared" si="8"/>
        <v>15.299999999999999</v>
      </c>
      <c r="F43" s="25">
        <f t="shared" si="2"/>
        <v>17.099999999999998</v>
      </c>
      <c r="G43" s="25">
        <f t="shared" si="3"/>
        <v>18</v>
      </c>
      <c r="H43" s="25">
        <f t="shared" si="4"/>
        <v>18.36</v>
      </c>
      <c r="I43" s="17">
        <v>0</v>
      </c>
      <c r="J43" s="17">
        <v>3</v>
      </c>
      <c r="K43" s="17">
        <f t="shared" si="5"/>
        <v>3</v>
      </c>
      <c r="L43" s="18">
        <f t="shared" si="0"/>
        <v>0.16666666666666666</v>
      </c>
      <c r="M43" s="106"/>
    </row>
    <row r="44" spans="1:13" outlineLevel="2" x14ac:dyDescent="0.25">
      <c r="A44" s="13" t="s">
        <v>3</v>
      </c>
      <c r="B44" s="14" t="s">
        <v>78</v>
      </c>
      <c r="C44" s="15" t="s">
        <v>79</v>
      </c>
      <c r="D44" s="3">
        <v>44</v>
      </c>
      <c r="E44" s="25">
        <f t="shared" si="8"/>
        <v>37.4</v>
      </c>
      <c r="F44" s="25">
        <f t="shared" si="2"/>
        <v>41.8</v>
      </c>
      <c r="G44" s="25">
        <f t="shared" si="3"/>
        <v>44</v>
      </c>
      <c r="H44" s="25">
        <f t="shared" si="4"/>
        <v>44.88</v>
      </c>
      <c r="I44" s="17">
        <v>1</v>
      </c>
      <c r="J44" s="17">
        <v>29</v>
      </c>
      <c r="K44" s="17">
        <f t="shared" si="5"/>
        <v>30</v>
      </c>
      <c r="L44" s="18">
        <f t="shared" si="0"/>
        <v>0.68181818181818177</v>
      </c>
      <c r="M44" s="106"/>
    </row>
    <row r="45" spans="1:13" outlineLevel="2" x14ac:dyDescent="0.25">
      <c r="A45" s="13" t="s">
        <v>3</v>
      </c>
      <c r="B45" s="14" t="s">
        <v>80</v>
      </c>
      <c r="C45" s="15" t="s">
        <v>81</v>
      </c>
      <c r="D45" s="3">
        <v>9</v>
      </c>
      <c r="E45" s="25">
        <f t="shared" si="8"/>
        <v>7.6499999999999995</v>
      </c>
      <c r="F45" s="25">
        <f t="shared" si="2"/>
        <v>8.5499999999999989</v>
      </c>
      <c r="G45" s="25">
        <f t="shared" si="3"/>
        <v>9</v>
      </c>
      <c r="H45" s="25">
        <f t="shared" si="4"/>
        <v>9.18</v>
      </c>
      <c r="I45" s="17">
        <v>0</v>
      </c>
      <c r="J45" s="17">
        <v>0</v>
      </c>
      <c r="K45" s="17">
        <f t="shared" si="5"/>
        <v>0</v>
      </c>
      <c r="L45" s="18">
        <f t="shared" si="0"/>
        <v>0</v>
      </c>
      <c r="M45" s="106"/>
    </row>
    <row r="46" spans="1:13" outlineLevel="2" x14ac:dyDescent="0.25">
      <c r="A46" s="13" t="s">
        <v>3</v>
      </c>
      <c r="B46" s="14" t="s">
        <v>82</v>
      </c>
      <c r="C46" s="15" t="s">
        <v>83</v>
      </c>
      <c r="D46" s="3">
        <v>88</v>
      </c>
      <c r="E46" s="25">
        <f t="shared" si="8"/>
        <v>74.8</v>
      </c>
      <c r="F46" s="25">
        <f t="shared" si="2"/>
        <v>83.6</v>
      </c>
      <c r="G46" s="25">
        <f t="shared" si="3"/>
        <v>88</v>
      </c>
      <c r="H46" s="25">
        <f t="shared" si="4"/>
        <v>89.76</v>
      </c>
      <c r="I46" s="17">
        <v>2</v>
      </c>
      <c r="J46" s="17">
        <v>45</v>
      </c>
      <c r="K46" s="17">
        <f t="shared" si="5"/>
        <v>47</v>
      </c>
      <c r="L46" s="18">
        <f t="shared" si="0"/>
        <v>0.53409090909090906</v>
      </c>
      <c r="M46" s="106"/>
    </row>
    <row r="47" spans="1:13" outlineLevel="2" x14ac:dyDescent="0.25">
      <c r="A47" s="13" t="s">
        <v>3</v>
      </c>
      <c r="B47" s="14" t="s">
        <v>84</v>
      </c>
      <c r="C47" s="15" t="s">
        <v>85</v>
      </c>
      <c r="D47" s="3">
        <v>55</v>
      </c>
      <c r="E47" s="34">
        <v>45552</v>
      </c>
      <c r="F47" s="34">
        <v>45552</v>
      </c>
      <c r="G47" s="25">
        <f t="shared" si="3"/>
        <v>55</v>
      </c>
      <c r="H47" s="25">
        <f t="shared" si="4"/>
        <v>56.1</v>
      </c>
      <c r="I47" s="17">
        <v>9</v>
      </c>
      <c r="J47" s="17">
        <v>44</v>
      </c>
      <c r="K47" s="17">
        <f t="shared" si="5"/>
        <v>53</v>
      </c>
      <c r="L47" s="18">
        <f t="shared" si="0"/>
        <v>0.96363636363636362</v>
      </c>
      <c r="M47" s="106"/>
    </row>
    <row r="48" spans="1:13" outlineLevel="2" x14ac:dyDescent="0.25">
      <c r="A48" s="13" t="s">
        <v>3</v>
      </c>
      <c r="B48" s="14" t="s">
        <v>86</v>
      </c>
      <c r="C48" s="15" t="s">
        <v>87</v>
      </c>
      <c r="D48" s="3">
        <v>8</v>
      </c>
      <c r="E48" s="25">
        <f>D48*0.85</f>
        <v>6.8</v>
      </c>
      <c r="F48" s="25">
        <f t="shared" ref="F48:F53" si="9">D48*0.95</f>
        <v>7.6</v>
      </c>
      <c r="G48" s="25">
        <f t="shared" si="3"/>
        <v>8</v>
      </c>
      <c r="H48" s="25">
        <f t="shared" si="4"/>
        <v>8.16</v>
      </c>
      <c r="I48" s="17">
        <v>0</v>
      </c>
      <c r="J48" s="17">
        <v>1</v>
      </c>
      <c r="K48" s="17">
        <f t="shared" si="5"/>
        <v>1</v>
      </c>
      <c r="L48" s="18">
        <f t="shared" si="0"/>
        <v>0.125</v>
      </c>
      <c r="M48" s="106"/>
    </row>
    <row r="49" spans="1:13" outlineLevel="2" x14ac:dyDescent="0.25">
      <c r="A49" s="13" t="s">
        <v>3</v>
      </c>
      <c r="B49" s="14" t="s">
        <v>88</v>
      </c>
      <c r="C49" s="15" t="s">
        <v>89</v>
      </c>
      <c r="D49" s="3">
        <v>39</v>
      </c>
      <c r="E49" s="25">
        <f>D49*0.85</f>
        <v>33.15</v>
      </c>
      <c r="F49" s="25">
        <f t="shared" si="9"/>
        <v>37.049999999999997</v>
      </c>
      <c r="G49" s="25">
        <f t="shared" si="3"/>
        <v>39</v>
      </c>
      <c r="H49" s="25">
        <f t="shared" si="4"/>
        <v>39.78</v>
      </c>
      <c r="I49" s="17">
        <v>0</v>
      </c>
      <c r="J49" s="17">
        <v>22</v>
      </c>
      <c r="K49" s="17">
        <f t="shared" si="5"/>
        <v>22</v>
      </c>
      <c r="L49" s="18">
        <f t="shared" si="0"/>
        <v>0.5641025641025641</v>
      </c>
      <c r="M49" s="106"/>
    </row>
    <row r="50" spans="1:13" outlineLevel="2" x14ac:dyDescent="0.25">
      <c r="A50" s="13" t="s">
        <v>3</v>
      </c>
      <c r="B50" s="14" t="s">
        <v>90</v>
      </c>
      <c r="C50" s="15" t="s">
        <v>91</v>
      </c>
      <c r="D50" s="3">
        <v>15</v>
      </c>
      <c r="E50" s="25">
        <f>D50*0.85</f>
        <v>12.75</v>
      </c>
      <c r="F50" s="25">
        <f t="shared" si="9"/>
        <v>14.25</v>
      </c>
      <c r="G50" s="25">
        <f t="shared" si="3"/>
        <v>15</v>
      </c>
      <c r="H50" s="25">
        <f t="shared" si="4"/>
        <v>15.3</v>
      </c>
      <c r="I50" s="17">
        <v>0</v>
      </c>
      <c r="J50" s="17">
        <v>0</v>
      </c>
      <c r="K50" s="17">
        <f t="shared" si="5"/>
        <v>0</v>
      </c>
      <c r="L50" s="18">
        <f t="shared" si="0"/>
        <v>0</v>
      </c>
      <c r="M50" s="106"/>
    </row>
    <row r="51" spans="1:13" outlineLevel="2" x14ac:dyDescent="0.25">
      <c r="A51" s="13" t="s">
        <v>3</v>
      </c>
      <c r="B51" s="14" t="s">
        <v>92</v>
      </c>
      <c r="C51" s="15" t="s">
        <v>93</v>
      </c>
      <c r="D51" s="3">
        <v>34</v>
      </c>
      <c r="E51" s="25">
        <f>D51*0.85</f>
        <v>28.9</v>
      </c>
      <c r="F51" s="25">
        <f t="shared" si="9"/>
        <v>32.299999999999997</v>
      </c>
      <c r="G51" s="25">
        <f t="shared" si="3"/>
        <v>34</v>
      </c>
      <c r="H51" s="25">
        <f t="shared" si="4"/>
        <v>34.68</v>
      </c>
      <c r="I51" s="17">
        <v>0</v>
      </c>
      <c r="J51" s="17">
        <v>17</v>
      </c>
      <c r="K51" s="17">
        <f t="shared" si="5"/>
        <v>17</v>
      </c>
      <c r="L51" s="18">
        <f t="shared" si="0"/>
        <v>0.5</v>
      </c>
      <c r="M51" s="106"/>
    </row>
    <row r="52" spans="1:13" outlineLevel="2" x14ac:dyDescent="0.25">
      <c r="A52" s="13" t="s">
        <v>3</v>
      </c>
      <c r="B52" s="14" t="s">
        <v>94</v>
      </c>
      <c r="C52" s="15" t="s">
        <v>95</v>
      </c>
      <c r="D52" s="3">
        <v>148</v>
      </c>
      <c r="E52" s="25">
        <f>D52*0.85</f>
        <v>125.8</v>
      </c>
      <c r="F52" s="25">
        <f t="shared" si="9"/>
        <v>140.6</v>
      </c>
      <c r="G52" s="25">
        <f t="shared" si="3"/>
        <v>148</v>
      </c>
      <c r="H52" s="25">
        <f t="shared" si="4"/>
        <v>150.96</v>
      </c>
      <c r="I52" s="17">
        <v>0</v>
      </c>
      <c r="J52" s="17">
        <v>70</v>
      </c>
      <c r="K52" s="17">
        <f t="shared" si="5"/>
        <v>70</v>
      </c>
      <c r="L52" s="18">
        <f t="shared" si="0"/>
        <v>0.47297297297297297</v>
      </c>
      <c r="M52" s="106"/>
    </row>
    <row r="53" spans="1:13" outlineLevel="2" x14ac:dyDescent="0.25">
      <c r="A53" s="13" t="s">
        <v>3</v>
      </c>
      <c r="B53" s="14" t="s">
        <v>96</v>
      </c>
      <c r="C53" s="15" t="s">
        <v>97</v>
      </c>
      <c r="D53" s="3">
        <v>14</v>
      </c>
      <c r="E53" s="34">
        <v>45559</v>
      </c>
      <c r="F53" s="25">
        <f t="shared" si="9"/>
        <v>13.299999999999999</v>
      </c>
      <c r="G53" s="25">
        <f t="shared" si="3"/>
        <v>14</v>
      </c>
      <c r="H53" s="25">
        <f t="shared" si="4"/>
        <v>14.280000000000001</v>
      </c>
      <c r="I53" s="17">
        <v>0</v>
      </c>
      <c r="J53" s="17">
        <v>12</v>
      </c>
      <c r="K53" s="17">
        <f t="shared" si="5"/>
        <v>12</v>
      </c>
      <c r="L53" s="18">
        <f t="shared" si="0"/>
        <v>0.8571428571428571</v>
      </c>
      <c r="M53" s="106"/>
    </row>
    <row r="54" spans="1:13" s="11" customFormat="1" outlineLevel="1" x14ac:dyDescent="0.25">
      <c r="A54" s="109" t="s">
        <v>802</v>
      </c>
      <c r="B54" s="121"/>
      <c r="C54" s="118"/>
      <c r="D54" s="123">
        <f>SUBTOTAL(9,D7:D53)</f>
        <v>3341</v>
      </c>
      <c r="E54" s="122"/>
      <c r="F54" s="122"/>
      <c r="G54" s="122"/>
      <c r="H54" s="122"/>
      <c r="I54" s="120">
        <f>SUBTOTAL(9,I7:I53)</f>
        <v>68</v>
      </c>
      <c r="J54" s="120">
        <f>SUBTOTAL(9,J7:J53)</f>
        <v>1519</v>
      </c>
      <c r="K54" s="120">
        <f>SUBTOTAL(9,K7:K53)</f>
        <v>1587</v>
      </c>
      <c r="L54" s="153">
        <f t="shared" si="0"/>
        <v>0.47500748278958393</v>
      </c>
      <c r="M54" s="154"/>
    </row>
    <row r="55" spans="1:13" outlineLevel="2" x14ac:dyDescent="0.25">
      <c r="A55" s="13" t="s">
        <v>98</v>
      </c>
      <c r="B55" s="14" t="s">
        <v>99</v>
      </c>
      <c r="C55" s="15" t="s">
        <v>100</v>
      </c>
      <c r="D55" s="3">
        <v>46</v>
      </c>
      <c r="E55" s="25">
        <f t="shared" ref="E55:E80" si="10">D55*0.85</f>
        <v>39.1</v>
      </c>
      <c r="F55" s="25">
        <f t="shared" ref="F55:F86" si="11">D55*0.95</f>
        <v>43.699999999999996</v>
      </c>
      <c r="G55" s="25">
        <f t="shared" ref="G55:G86" si="12">D55*100%</f>
        <v>46</v>
      </c>
      <c r="H55" s="25">
        <f t="shared" ref="H55:H86" si="13">D55*102%</f>
        <v>46.92</v>
      </c>
      <c r="I55" s="17">
        <v>0</v>
      </c>
      <c r="J55" s="17">
        <v>4</v>
      </c>
      <c r="K55" s="17">
        <f t="shared" ref="K55:K86" si="14">SUM(I55:J55)</f>
        <v>4</v>
      </c>
      <c r="L55" s="103">
        <f t="shared" si="0"/>
        <v>8.6956521739130432E-2</v>
      </c>
      <c r="M55" s="101"/>
    </row>
    <row r="56" spans="1:13" outlineLevel="2" x14ac:dyDescent="0.25">
      <c r="A56" s="13" t="s">
        <v>98</v>
      </c>
      <c r="B56" s="14" t="s">
        <v>101</v>
      </c>
      <c r="C56" s="15" t="s">
        <v>102</v>
      </c>
      <c r="D56" s="3">
        <v>49</v>
      </c>
      <c r="E56" s="25">
        <f t="shared" si="10"/>
        <v>41.65</v>
      </c>
      <c r="F56" s="25">
        <f t="shared" si="11"/>
        <v>46.55</v>
      </c>
      <c r="G56" s="25">
        <f t="shared" si="12"/>
        <v>49</v>
      </c>
      <c r="H56" s="25">
        <f t="shared" si="13"/>
        <v>49.980000000000004</v>
      </c>
      <c r="I56" s="17">
        <v>0</v>
      </c>
      <c r="J56" s="17">
        <v>28</v>
      </c>
      <c r="K56" s="17">
        <f t="shared" si="14"/>
        <v>28</v>
      </c>
      <c r="L56" s="18">
        <f t="shared" si="0"/>
        <v>0.5714285714285714</v>
      </c>
      <c r="M56" s="106"/>
    </row>
    <row r="57" spans="1:13" outlineLevel="2" x14ac:dyDescent="0.25">
      <c r="A57" s="13" t="s">
        <v>98</v>
      </c>
      <c r="B57" s="14" t="s">
        <v>103</v>
      </c>
      <c r="C57" s="15" t="s">
        <v>104</v>
      </c>
      <c r="D57" s="3">
        <v>27</v>
      </c>
      <c r="E57" s="25">
        <f t="shared" si="10"/>
        <v>22.95</v>
      </c>
      <c r="F57" s="25">
        <f t="shared" si="11"/>
        <v>25.65</v>
      </c>
      <c r="G57" s="25">
        <f t="shared" si="12"/>
        <v>27</v>
      </c>
      <c r="H57" s="25">
        <f t="shared" si="13"/>
        <v>27.54</v>
      </c>
      <c r="I57" s="17">
        <v>0</v>
      </c>
      <c r="J57" s="17">
        <v>15</v>
      </c>
      <c r="K57" s="17">
        <f t="shared" si="14"/>
        <v>15</v>
      </c>
      <c r="L57" s="18">
        <f t="shared" si="0"/>
        <v>0.55555555555555558</v>
      </c>
      <c r="M57" s="106"/>
    </row>
    <row r="58" spans="1:13" outlineLevel="2" x14ac:dyDescent="0.25">
      <c r="A58" s="13" t="s">
        <v>98</v>
      </c>
      <c r="B58" s="14" t="s">
        <v>105</v>
      </c>
      <c r="C58" s="15" t="s">
        <v>106</v>
      </c>
      <c r="D58" s="3">
        <v>40</v>
      </c>
      <c r="E58" s="25">
        <f t="shared" si="10"/>
        <v>34</v>
      </c>
      <c r="F58" s="25">
        <f t="shared" si="11"/>
        <v>38</v>
      </c>
      <c r="G58" s="25">
        <f t="shared" si="12"/>
        <v>40</v>
      </c>
      <c r="H58" s="25">
        <f t="shared" si="13"/>
        <v>40.799999999999997</v>
      </c>
      <c r="I58" s="17">
        <v>0</v>
      </c>
      <c r="J58" s="17">
        <v>0</v>
      </c>
      <c r="K58" s="17">
        <f t="shared" si="14"/>
        <v>0</v>
      </c>
      <c r="L58" s="18">
        <f t="shared" si="0"/>
        <v>0</v>
      </c>
      <c r="M58" s="106"/>
    </row>
    <row r="59" spans="1:13" outlineLevel="2" x14ac:dyDescent="0.25">
      <c r="A59" s="13" t="s">
        <v>98</v>
      </c>
      <c r="B59" s="14" t="s">
        <v>107</v>
      </c>
      <c r="C59" s="15" t="s">
        <v>108</v>
      </c>
      <c r="D59" s="3">
        <v>55</v>
      </c>
      <c r="E59" s="25">
        <f t="shared" si="10"/>
        <v>46.75</v>
      </c>
      <c r="F59" s="25">
        <f t="shared" si="11"/>
        <v>52.25</v>
      </c>
      <c r="G59" s="25">
        <f t="shared" si="12"/>
        <v>55</v>
      </c>
      <c r="H59" s="25">
        <f t="shared" si="13"/>
        <v>56.1</v>
      </c>
      <c r="I59" s="17">
        <v>3</v>
      </c>
      <c r="J59" s="17">
        <v>37</v>
      </c>
      <c r="K59" s="17">
        <f t="shared" si="14"/>
        <v>40</v>
      </c>
      <c r="L59" s="18">
        <f t="shared" si="0"/>
        <v>0.72727272727272729</v>
      </c>
      <c r="M59" s="106"/>
    </row>
    <row r="60" spans="1:13" outlineLevel="2" x14ac:dyDescent="0.25">
      <c r="A60" s="13" t="s">
        <v>98</v>
      </c>
      <c r="B60" s="14" t="s">
        <v>109</v>
      </c>
      <c r="C60" s="15" t="s">
        <v>110</v>
      </c>
      <c r="D60" s="3">
        <v>64</v>
      </c>
      <c r="E60" s="25">
        <f t="shared" si="10"/>
        <v>54.4</v>
      </c>
      <c r="F60" s="25">
        <f t="shared" si="11"/>
        <v>60.8</v>
      </c>
      <c r="G60" s="25">
        <f t="shared" si="12"/>
        <v>64</v>
      </c>
      <c r="H60" s="25">
        <f t="shared" si="13"/>
        <v>65.28</v>
      </c>
      <c r="I60" s="17">
        <v>0</v>
      </c>
      <c r="J60" s="17">
        <v>40</v>
      </c>
      <c r="K60" s="17">
        <f t="shared" si="14"/>
        <v>40</v>
      </c>
      <c r="L60" s="18">
        <f t="shared" si="0"/>
        <v>0.625</v>
      </c>
      <c r="M60" s="106"/>
    </row>
    <row r="61" spans="1:13" outlineLevel="2" x14ac:dyDescent="0.25">
      <c r="A61" s="13" t="s">
        <v>98</v>
      </c>
      <c r="B61" s="14" t="s">
        <v>111</v>
      </c>
      <c r="C61" s="15" t="s">
        <v>112</v>
      </c>
      <c r="D61" s="3">
        <v>32</v>
      </c>
      <c r="E61" s="25">
        <f t="shared" si="10"/>
        <v>27.2</v>
      </c>
      <c r="F61" s="25">
        <f t="shared" si="11"/>
        <v>30.4</v>
      </c>
      <c r="G61" s="25">
        <f t="shared" si="12"/>
        <v>32</v>
      </c>
      <c r="H61" s="25">
        <f t="shared" si="13"/>
        <v>32.64</v>
      </c>
      <c r="I61" s="17">
        <v>0</v>
      </c>
      <c r="J61" s="17">
        <v>0</v>
      </c>
      <c r="K61" s="17">
        <f t="shared" si="14"/>
        <v>0</v>
      </c>
      <c r="L61" s="18">
        <f t="shared" si="0"/>
        <v>0</v>
      </c>
      <c r="M61" s="106"/>
    </row>
    <row r="62" spans="1:13" outlineLevel="2" x14ac:dyDescent="0.25">
      <c r="A62" s="13" t="s">
        <v>98</v>
      </c>
      <c r="B62" s="14" t="s">
        <v>113</v>
      </c>
      <c r="C62" s="15" t="s">
        <v>114</v>
      </c>
      <c r="D62" s="3">
        <v>52</v>
      </c>
      <c r="E62" s="25">
        <f t="shared" si="10"/>
        <v>44.199999999999996</v>
      </c>
      <c r="F62" s="25">
        <f t="shared" si="11"/>
        <v>49.4</v>
      </c>
      <c r="G62" s="25">
        <f t="shared" si="12"/>
        <v>52</v>
      </c>
      <c r="H62" s="25">
        <f t="shared" si="13"/>
        <v>53.04</v>
      </c>
      <c r="I62" s="17">
        <v>0</v>
      </c>
      <c r="J62" s="17">
        <v>4</v>
      </c>
      <c r="K62" s="17">
        <f t="shared" si="14"/>
        <v>4</v>
      </c>
      <c r="L62" s="18">
        <f t="shared" si="0"/>
        <v>7.6923076923076927E-2</v>
      </c>
      <c r="M62" s="106"/>
    </row>
    <row r="63" spans="1:13" outlineLevel="2" x14ac:dyDescent="0.25">
      <c r="A63" s="13" t="s">
        <v>98</v>
      </c>
      <c r="B63" s="14" t="s">
        <v>115</v>
      </c>
      <c r="C63" s="15" t="s">
        <v>116</v>
      </c>
      <c r="D63" s="3">
        <v>114</v>
      </c>
      <c r="E63" s="25">
        <f t="shared" si="10"/>
        <v>96.899999999999991</v>
      </c>
      <c r="F63" s="25">
        <f t="shared" si="11"/>
        <v>108.3</v>
      </c>
      <c r="G63" s="25">
        <f t="shared" si="12"/>
        <v>114</v>
      </c>
      <c r="H63" s="25">
        <f t="shared" si="13"/>
        <v>116.28</v>
      </c>
      <c r="I63" s="17">
        <v>0</v>
      </c>
      <c r="J63" s="17">
        <v>62</v>
      </c>
      <c r="K63" s="17">
        <f t="shared" si="14"/>
        <v>62</v>
      </c>
      <c r="L63" s="18">
        <f t="shared" si="0"/>
        <v>0.54385964912280704</v>
      </c>
      <c r="M63" s="106"/>
    </row>
    <row r="64" spans="1:13" outlineLevel="2" x14ac:dyDescent="0.25">
      <c r="A64" s="13" t="s">
        <v>98</v>
      </c>
      <c r="B64" s="14" t="s">
        <v>117</v>
      </c>
      <c r="C64" s="15" t="s">
        <v>118</v>
      </c>
      <c r="D64" s="3">
        <v>54</v>
      </c>
      <c r="E64" s="25">
        <f t="shared" si="10"/>
        <v>45.9</v>
      </c>
      <c r="F64" s="25">
        <f t="shared" si="11"/>
        <v>51.3</v>
      </c>
      <c r="G64" s="25">
        <f t="shared" si="12"/>
        <v>54</v>
      </c>
      <c r="H64" s="25">
        <f t="shared" si="13"/>
        <v>55.08</v>
      </c>
      <c r="I64" s="17">
        <v>0</v>
      </c>
      <c r="J64" s="17">
        <v>26</v>
      </c>
      <c r="K64" s="17">
        <f t="shared" si="14"/>
        <v>26</v>
      </c>
      <c r="L64" s="18">
        <f t="shared" si="0"/>
        <v>0.48148148148148145</v>
      </c>
      <c r="M64" s="106"/>
    </row>
    <row r="65" spans="1:13" outlineLevel="2" x14ac:dyDescent="0.25">
      <c r="A65" s="13" t="s">
        <v>98</v>
      </c>
      <c r="B65" s="14" t="s">
        <v>119</v>
      </c>
      <c r="C65" s="15" t="s">
        <v>120</v>
      </c>
      <c r="D65" s="3">
        <v>96</v>
      </c>
      <c r="E65" s="25">
        <f t="shared" si="10"/>
        <v>81.599999999999994</v>
      </c>
      <c r="F65" s="25">
        <f t="shared" si="11"/>
        <v>91.199999999999989</v>
      </c>
      <c r="G65" s="25">
        <f t="shared" si="12"/>
        <v>96</v>
      </c>
      <c r="H65" s="25">
        <f t="shared" si="13"/>
        <v>97.92</v>
      </c>
      <c r="I65" s="17">
        <v>1</v>
      </c>
      <c r="J65" s="17">
        <v>53</v>
      </c>
      <c r="K65" s="17">
        <f t="shared" si="14"/>
        <v>54</v>
      </c>
      <c r="L65" s="18">
        <f t="shared" si="0"/>
        <v>0.5625</v>
      </c>
      <c r="M65" s="106"/>
    </row>
    <row r="66" spans="1:13" outlineLevel="2" x14ac:dyDescent="0.25">
      <c r="A66" s="13" t="s">
        <v>98</v>
      </c>
      <c r="B66" s="14" t="s">
        <v>121</v>
      </c>
      <c r="C66" s="15" t="s">
        <v>122</v>
      </c>
      <c r="D66" s="3">
        <v>31</v>
      </c>
      <c r="E66" s="25">
        <f t="shared" si="10"/>
        <v>26.349999999999998</v>
      </c>
      <c r="F66" s="25">
        <f t="shared" si="11"/>
        <v>29.45</v>
      </c>
      <c r="G66" s="25">
        <f t="shared" si="12"/>
        <v>31</v>
      </c>
      <c r="H66" s="25">
        <f t="shared" si="13"/>
        <v>31.62</v>
      </c>
      <c r="I66" s="17">
        <v>0</v>
      </c>
      <c r="J66" s="17">
        <v>21</v>
      </c>
      <c r="K66" s="17">
        <f t="shared" si="14"/>
        <v>21</v>
      </c>
      <c r="L66" s="18">
        <f t="shared" si="0"/>
        <v>0.67741935483870963</v>
      </c>
      <c r="M66" s="106"/>
    </row>
    <row r="67" spans="1:13" outlineLevel="2" x14ac:dyDescent="0.25">
      <c r="A67" s="13" t="s">
        <v>98</v>
      </c>
      <c r="B67" s="14" t="s">
        <v>123</v>
      </c>
      <c r="C67" s="15" t="s">
        <v>124</v>
      </c>
      <c r="D67" s="3">
        <v>43</v>
      </c>
      <c r="E67" s="25">
        <f t="shared" si="10"/>
        <v>36.549999999999997</v>
      </c>
      <c r="F67" s="25">
        <f t="shared" si="11"/>
        <v>40.85</v>
      </c>
      <c r="G67" s="25">
        <f t="shared" si="12"/>
        <v>43</v>
      </c>
      <c r="H67" s="25">
        <f t="shared" si="13"/>
        <v>43.86</v>
      </c>
      <c r="I67" s="17">
        <v>0</v>
      </c>
      <c r="J67" s="17">
        <v>23</v>
      </c>
      <c r="K67" s="17">
        <f t="shared" si="14"/>
        <v>23</v>
      </c>
      <c r="L67" s="18">
        <f t="shared" si="0"/>
        <v>0.53488372093023251</v>
      </c>
      <c r="M67" s="106"/>
    </row>
    <row r="68" spans="1:13" outlineLevel="2" x14ac:dyDescent="0.25">
      <c r="A68" s="13" t="s">
        <v>98</v>
      </c>
      <c r="B68" s="14" t="s">
        <v>125</v>
      </c>
      <c r="C68" s="15" t="s">
        <v>126</v>
      </c>
      <c r="D68" s="3">
        <v>22</v>
      </c>
      <c r="E68" s="25">
        <f t="shared" si="10"/>
        <v>18.7</v>
      </c>
      <c r="F68" s="25">
        <f t="shared" si="11"/>
        <v>20.9</v>
      </c>
      <c r="G68" s="25">
        <f t="shared" si="12"/>
        <v>22</v>
      </c>
      <c r="H68" s="25">
        <f t="shared" si="13"/>
        <v>22.44</v>
      </c>
      <c r="I68" s="17">
        <v>0</v>
      </c>
      <c r="J68" s="17">
        <v>9</v>
      </c>
      <c r="K68" s="17">
        <f t="shared" si="14"/>
        <v>9</v>
      </c>
      <c r="L68" s="18">
        <f t="shared" ref="L68:L131" si="15">K68/D68</f>
        <v>0.40909090909090912</v>
      </c>
      <c r="M68" s="106"/>
    </row>
    <row r="69" spans="1:13" outlineLevel="2" x14ac:dyDescent="0.25">
      <c r="A69" s="13" t="s">
        <v>98</v>
      </c>
      <c r="B69" s="14" t="s">
        <v>127</v>
      </c>
      <c r="C69" s="15" t="s">
        <v>128</v>
      </c>
      <c r="D69" s="3">
        <v>88</v>
      </c>
      <c r="E69" s="25">
        <f t="shared" si="10"/>
        <v>74.8</v>
      </c>
      <c r="F69" s="25">
        <f t="shared" si="11"/>
        <v>83.6</v>
      </c>
      <c r="G69" s="25">
        <f t="shared" si="12"/>
        <v>88</v>
      </c>
      <c r="H69" s="25">
        <f t="shared" si="13"/>
        <v>89.76</v>
      </c>
      <c r="I69" s="17">
        <v>0</v>
      </c>
      <c r="J69" s="17">
        <v>36</v>
      </c>
      <c r="K69" s="17">
        <f t="shared" si="14"/>
        <v>36</v>
      </c>
      <c r="L69" s="18">
        <f t="shared" si="15"/>
        <v>0.40909090909090912</v>
      </c>
      <c r="M69" s="106"/>
    </row>
    <row r="70" spans="1:13" outlineLevel="2" x14ac:dyDescent="0.25">
      <c r="A70" s="27" t="s">
        <v>98</v>
      </c>
      <c r="B70" s="28" t="s">
        <v>129</v>
      </c>
      <c r="C70" s="29" t="s">
        <v>130</v>
      </c>
      <c r="D70" s="104">
        <v>8</v>
      </c>
      <c r="E70" s="31">
        <f t="shared" si="10"/>
        <v>6.8</v>
      </c>
      <c r="F70" s="31">
        <f t="shared" si="11"/>
        <v>7.6</v>
      </c>
      <c r="G70" s="31">
        <f t="shared" si="12"/>
        <v>8</v>
      </c>
      <c r="H70" s="31">
        <f t="shared" si="13"/>
        <v>8.16</v>
      </c>
      <c r="I70" s="32">
        <v>0</v>
      </c>
      <c r="J70" s="32">
        <v>9</v>
      </c>
      <c r="K70" s="32">
        <f t="shared" si="14"/>
        <v>9</v>
      </c>
      <c r="L70" s="33">
        <f t="shared" si="15"/>
        <v>1.125</v>
      </c>
      <c r="M70" s="107">
        <v>45591</v>
      </c>
    </row>
    <row r="71" spans="1:13" outlineLevel="2" x14ac:dyDescent="0.25">
      <c r="A71" s="13" t="s">
        <v>98</v>
      </c>
      <c r="B71" s="14" t="s">
        <v>131</v>
      </c>
      <c r="C71" s="15" t="s">
        <v>132</v>
      </c>
      <c r="D71" s="3">
        <v>29</v>
      </c>
      <c r="E71" s="25">
        <f t="shared" si="10"/>
        <v>24.65</v>
      </c>
      <c r="F71" s="25">
        <f t="shared" si="11"/>
        <v>27.549999999999997</v>
      </c>
      <c r="G71" s="25">
        <f t="shared" si="12"/>
        <v>29</v>
      </c>
      <c r="H71" s="25">
        <f t="shared" si="13"/>
        <v>29.580000000000002</v>
      </c>
      <c r="I71" s="17">
        <v>0</v>
      </c>
      <c r="J71" s="17">
        <v>6</v>
      </c>
      <c r="K71" s="17">
        <f t="shared" si="14"/>
        <v>6</v>
      </c>
      <c r="L71" s="18">
        <f t="shared" si="15"/>
        <v>0.20689655172413793</v>
      </c>
      <c r="M71" s="106"/>
    </row>
    <row r="72" spans="1:13" outlineLevel="2" x14ac:dyDescent="0.25">
      <c r="A72" s="13" t="s">
        <v>98</v>
      </c>
      <c r="B72" s="14" t="s">
        <v>133</v>
      </c>
      <c r="C72" s="15" t="s">
        <v>134</v>
      </c>
      <c r="D72" s="3">
        <v>125</v>
      </c>
      <c r="E72" s="25">
        <f t="shared" si="10"/>
        <v>106.25</v>
      </c>
      <c r="F72" s="25">
        <f t="shared" si="11"/>
        <v>118.75</v>
      </c>
      <c r="G72" s="25">
        <f t="shared" si="12"/>
        <v>125</v>
      </c>
      <c r="H72" s="25">
        <f t="shared" si="13"/>
        <v>127.5</v>
      </c>
      <c r="I72" s="17">
        <v>0</v>
      </c>
      <c r="J72" s="17">
        <v>6</v>
      </c>
      <c r="K72" s="17">
        <f t="shared" si="14"/>
        <v>6</v>
      </c>
      <c r="L72" s="18">
        <f t="shared" si="15"/>
        <v>4.8000000000000001E-2</v>
      </c>
      <c r="M72" s="106"/>
    </row>
    <row r="73" spans="1:13" outlineLevel="2" x14ac:dyDescent="0.25">
      <c r="A73" s="13" t="s">
        <v>98</v>
      </c>
      <c r="B73" s="14" t="s">
        <v>135</v>
      </c>
      <c r="C73" s="15" t="s">
        <v>136</v>
      </c>
      <c r="D73" s="3">
        <v>147</v>
      </c>
      <c r="E73" s="25">
        <f t="shared" si="10"/>
        <v>124.95</v>
      </c>
      <c r="F73" s="25">
        <f t="shared" si="11"/>
        <v>139.65</v>
      </c>
      <c r="G73" s="25">
        <f t="shared" si="12"/>
        <v>147</v>
      </c>
      <c r="H73" s="25">
        <f t="shared" si="13"/>
        <v>149.94</v>
      </c>
      <c r="I73" s="17">
        <v>0</v>
      </c>
      <c r="J73" s="17">
        <v>78</v>
      </c>
      <c r="K73" s="17">
        <f t="shared" si="14"/>
        <v>78</v>
      </c>
      <c r="L73" s="18">
        <f t="shared" si="15"/>
        <v>0.53061224489795922</v>
      </c>
      <c r="M73" s="106"/>
    </row>
    <row r="74" spans="1:13" outlineLevel="2" x14ac:dyDescent="0.25">
      <c r="A74" s="13" t="s">
        <v>98</v>
      </c>
      <c r="B74" s="14" t="s">
        <v>137</v>
      </c>
      <c r="C74" s="15" t="s">
        <v>138</v>
      </c>
      <c r="D74" s="3">
        <v>24</v>
      </c>
      <c r="E74" s="25">
        <f t="shared" si="10"/>
        <v>20.399999999999999</v>
      </c>
      <c r="F74" s="25">
        <f t="shared" si="11"/>
        <v>22.799999999999997</v>
      </c>
      <c r="G74" s="25">
        <f t="shared" si="12"/>
        <v>24</v>
      </c>
      <c r="H74" s="25">
        <f t="shared" si="13"/>
        <v>24.48</v>
      </c>
      <c r="I74" s="17">
        <v>0</v>
      </c>
      <c r="J74" s="17">
        <v>0</v>
      </c>
      <c r="K74" s="17">
        <f t="shared" si="14"/>
        <v>0</v>
      </c>
      <c r="L74" s="18">
        <f t="shared" si="15"/>
        <v>0</v>
      </c>
      <c r="M74" s="106"/>
    </row>
    <row r="75" spans="1:13" outlineLevel="2" x14ac:dyDescent="0.25">
      <c r="A75" s="13" t="s">
        <v>98</v>
      </c>
      <c r="B75" s="14" t="s">
        <v>139</v>
      </c>
      <c r="C75" s="15" t="s">
        <v>140</v>
      </c>
      <c r="D75" s="3">
        <v>30</v>
      </c>
      <c r="E75" s="25">
        <f t="shared" si="10"/>
        <v>25.5</v>
      </c>
      <c r="F75" s="25">
        <f t="shared" si="11"/>
        <v>28.5</v>
      </c>
      <c r="G75" s="25">
        <f t="shared" si="12"/>
        <v>30</v>
      </c>
      <c r="H75" s="25">
        <f t="shared" si="13"/>
        <v>30.6</v>
      </c>
      <c r="I75" s="17">
        <v>3</v>
      </c>
      <c r="J75" s="17">
        <v>10</v>
      </c>
      <c r="K75" s="17">
        <f t="shared" si="14"/>
        <v>13</v>
      </c>
      <c r="L75" s="18">
        <f t="shared" si="15"/>
        <v>0.43333333333333335</v>
      </c>
      <c r="M75" s="106"/>
    </row>
    <row r="76" spans="1:13" outlineLevel="2" x14ac:dyDescent="0.25">
      <c r="A76" s="13" t="s">
        <v>98</v>
      </c>
      <c r="B76" s="14" t="s">
        <v>141</v>
      </c>
      <c r="C76" s="15" t="s">
        <v>142</v>
      </c>
      <c r="D76" s="3">
        <v>29</v>
      </c>
      <c r="E76" s="25">
        <f t="shared" si="10"/>
        <v>24.65</v>
      </c>
      <c r="F76" s="25">
        <f t="shared" si="11"/>
        <v>27.549999999999997</v>
      </c>
      <c r="G76" s="25">
        <f t="shared" si="12"/>
        <v>29</v>
      </c>
      <c r="H76" s="25">
        <f t="shared" si="13"/>
        <v>29.580000000000002</v>
      </c>
      <c r="I76" s="17">
        <v>0</v>
      </c>
      <c r="J76" s="17">
        <v>0</v>
      </c>
      <c r="K76" s="17">
        <f t="shared" si="14"/>
        <v>0</v>
      </c>
      <c r="L76" s="18">
        <f t="shared" si="15"/>
        <v>0</v>
      </c>
      <c r="M76" s="106"/>
    </row>
    <row r="77" spans="1:13" outlineLevel="2" x14ac:dyDescent="0.25">
      <c r="A77" s="13" t="s">
        <v>98</v>
      </c>
      <c r="B77" s="14" t="s">
        <v>143</v>
      </c>
      <c r="C77" s="15" t="s">
        <v>144</v>
      </c>
      <c r="D77" s="3">
        <v>18</v>
      </c>
      <c r="E77" s="25">
        <f t="shared" si="10"/>
        <v>15.299999999999999</v>
      </c>
      <c r="F77" s="25">
        <f t="shared" si="11"/>
        <v>17.099999999999998</v>
      </c>
      <c r="G77" s="25">
        <f t="shared" si="12"/>
        <v>18</v>
      </c>
      <c r="H77" s="25">
        <f t="shared" si="13"/>
        <v>18.36</v>
      </c>
      <c r="I77" s="17">
        <v>0</v>
      </c>
      <c r="J77" s="17">
        <v>0</v>
      </c>
      <c r="K77" s="17">
        <f t="shared" si="14"/>
        <v>0</v>
      </c>
      <c r="L77" s="18">
        <f t="shared" si="15"/>
        <v>0</v>
      </c>
      <c r="M77" s="106"/>
    </row>
    <row r="78" spans="1:13" outlineLevel="2" x14ac:dyDescent="0.25">
      <c r="A78" s="13" t="s">
        <v>98</v>
      </c>
      <c r="B78" s="14" t="s">
        <v>145</v>
      </c>
      <c r="C78" s="15" t="s">
        <v>146</v>
      </c>
      <c r="D78" s="3">
        <v>46</v>
      </c>
      <c r="E78" s="25">
        <f t="shared" si="10"/>
        <v>39.1</v>
      </c>
      <c r="F78" s="25">
        <f t="shared" si="11"/>
        <v>43.699999999999996</v>
      </c>
      <c r="G78" s="25">
        <f t="shared" si="12"/>
        <v>46</v>
      </c>
      <c r="H78" s="25">
        <f t="shared" si="13"/>
        <v>46.92</v>
      </c>
      <c r="I78" s="17">
        <v>1</v>
      </c>
      <c r="J78" s="17">
        <v>26</v>
      </c>
      <c r="K78" s="17">
        <f t="shared" si="14"/>
        <v>27</v>
      </c>
      <c r="L78" s="18">
        <f t="shared" si="15"/>
        <v>0.58695652173913049</v>
      </c>
      <c r="M78" s="106"/>
    </row>
    <row r="79" spans="1:13" outlineLevel="2" x14ac:dyDescent="0.25">
      <c r="A79" s="13" t="s">
        <v>98</v>
      </c>
      <c r="B79" s="14" t="s">
        <v>147</v>
      </c>
      <c r="C79" s="15" t="s">
        <v>148</v>
      </c>
      <c r="D79" s="3">
        <v>151</v>
      </c>
      <c r="E79" s="25">
        <f t="shared" si="10"/>
        <v>128.35</v>
      </c>
      <c r="F79" s="25">
        <f t="shared" si="11"/>
        <v>143.44999999999999</v>
      </c>
      <c r="G79" s="25">
        <f t="shared" si="12"/>
        <v>151</v>
      </c>
      <c r="H79" s="25">
        <f t="shared" si="13"/>
        <v>154.02000000000001</v>
      </c>
      <c r="I79" s="17">
        <v>0</v>
      </c>
      <c r="J79" s="17">
        <v>22</v>
      </c>
      <c r="K79" s="17">
        <f t="shared" si="14"/>
        <v>22</v>
      </c>
      <c r="L79" s="18">
        <f t="shared" si="15"/>
        <v>0.14569536423841059</v>
      </c>
      <c r="M79" s="106"/>
    </row>
    <row r="80" spans="1:13" outlineLevel="2" x14ac:dyDescent="0.25">
      <c r="A80" s="13" t="s">
        <v>98</v>
      </c>
      <c r="B80" s="14" t="s">
        <v>149</v>
      </c>
      <c r="C80" s="15" t="s">
        <v>150</v>
      </c>
      <c r="D80" s="3">
        <v>36</v>
      </c>
      <c r="E80" s="25">
        <f t="shared" si="10"/>
        <v>30.599999999999998</v>
      </c>
      <c r="F80" s="25">
        <f t="shared" si="11"/>
        <v>34.199999999999996</v>
      </c>
      <c r="G80" s="25">
        <f t="shared" si="12"/>
        <v>36</v>
      </c>
      <c r="H80" s="25">
        <f t="shared" si="13"/>
        <v>36.72</v>
      </c>
      <c r="I80" s="17">
        <v>0</v>
      </c>
      <c r="J80" s="17">
        <v>20</v>
      </c>
      <c r="K80" s="17">
        <f t="shared" si="14"/>
        <v>20</v>
      </c>
      <c r="L80" s="18">
        <f t="shared" si="15"/>
        <v>0.55555555555555558</v>
      </c>
      <c r="M80" s="106"/>
    </row>
    <row r="81" spans="1:13" outlineLevel="2" x14ac:dyDescent="0.25">
      <c r="A81" s="13" t="s">
        <v>98</v>
      </c>
      <c r="B81" s="14" t="s">
        <v>151</v>
      </c>
      <c r="C81" s="15" t="s">
        <v>152</v>
      </c>
      <c r="D81" s="3">
        <v>32</v>
      </c>
      <c r="E81" s="34">
        <v>45566</v>
      </c>
      <c r="F81" s="25">
        <f t="shared" si="11"/>
        <v>30.4</v>
      </c>
      <c r="G81" s="25">
        <f t="shared" si="12"/>
        <v>32</v>
      </c>
      <c r="H81" s="25">
        <f t="shared" si="13"/>
        <v>32.64</v>
      </c>
      <c r="I81" s="17">
        <v>1</v>
      </c>
      <c r="J81" s="17">
        <v>29</v>
      </c>
      <c r="K81" s="17">
        <f t="shared" si="14"/>
        <v>30</v>
      </c>
      <c r="L81" s="18">
        <f t="shared" si="15"/>
        <v>0.9375</v>
      </c>
      <c r="M81" s="106"/>
    </row>
    <row r="82" spans="1:13" outlineLevel="2" x14ac:dyDescent="0.25">
      <c r="A82" s="13" t="s">
        <v>98</v>
      </c>
      <c r="B82" s="14" t="s">
        <v>153</v>
      </c>
      <c r="C82" s="15" t="s">
        <v>154</v>
      </c>
      <c r="D82" s="3">
        <v>130</v>
      </c>
      <c r="E82" s="25">
        <f t="shared" ref="E82:E97" si="16">D82*0.85</f>
        <v>110.5</v>
      </c>
      <c r="F82" s="25">
        <f t="shared" si="11"/>
        <v>123.5</v>
      </c>
      <c r="G82" s="25">
        <f t="shared" si="12"/>
        <v>130</v>
      </c>
      <c r="H82" s="25">
        <f t="shared" si="13"/>
        <v>132.6</v>
      </c>
      <c r="I82" s="17">
        <v>1</v>
      </c>
      <c r="J82" s="17">
        <v>63</v>
      </c>
      <c r="K82" s="17">
        <f t="shared" si="14"/>
        <v>64</v>
      </c>
      <c r="L82" s="18">
        <f t="shared" si="15"/>
        <v>0.49230769230769234</v>
      </c>
      <c r="M82" s="106"/>
    </row>
    <row r="83" spans="1:13" outlineLevel="2" x14ac:dyDescent="0.25">
      <c r="A83" s="13" t="s">
        <v>98</v>
      </c>
      <c r="B83" s="14" t="s">
        <v>155</v>
      </c>
      <c r="C83" s="15" t="s">
        <v>156</v>
      </c>
      <c r="D83" s="3">
        <v>90</v>
      </c>
      <c r="E83" s="25">
        <f t="shared" si="16"/>
        <v>76.5</v>
      </c>
      <c r="F83" s="25">
        <f t="shared" si="11"/>
        <v>85.5</v>
      </c>
      <c r="G83" s="25">
        <f t="shared" si="12"/>
        <v>90</v>
      </c>
      <c r="H83" s="25">
        <f t="shared" si="13"/>
        <v>91.8</v>
      </c>
      <c r="I83" s="17">
        <v>8</v>
      </c>
      <c r="J83" s="17">
        <v>37</v>
      </c>
      <c r="K83" s="17">
        <f t="shared" si="14"/>
        <v>45</v>
      </c>
      <c r="L83" s="18">
        <f t="shared" si="15"/>
        <v>0.5</v>
      </c>
      <c r="M83" s="106"/>
    </row>
    <row r="84" spans="1:13" outlineLevel="2" x14ac:dyDescent="0.25">
      <c r="A84" s="13" t="s">
        <v>98</v>
      </c>
      <c r="B84" s="14" t="s">
        <v>157</v>
      </c>
      <c r="C84" s="15" t="s">
        <v>158</v>
      </c>
      <c r="D84" s="3">
        <v>80</v>
      </c>
      <c r="E84" s="25">
        <f t="shared" si="16"/>
        <v>68</v>
      </c>
      <c r="F84" s="25">
        <f t="shared" si="11"/>
        <v>76</v>
      </c>
      <c r="G84" s="25">
        <f t="shared" si="12"/>
        <v>80</v>
      </c>
      <c r="H84" s="25">
        <f t="shared" si="13"/>
        <v>81.599999999999994</v>
      </c>
      <c r="I84" s="17">
        <v>2</v>
      </c>
      <c r="J84" s="17">
        <v>53</v>
      </c>
      <c r="K84" s="17">
        <f t="shared" si="14"/>
        <v>55</v>
      </c>
      <c r="L84" s="18">
        <f t="shared" si="15"/>
        <v>0.6875</v>
      </c>
      <c r="M84" s="106"/>
    </row>
    <row r="85" spans="1:13" outlineLevel="2" x14ac:dyDescent="0.25">
      <c r="A85" s="13" t="s">
        <v>98</v>
      </c>
      <c r="B85" s="14" t="s">
        <v>159</v>
      </c>
      <c r="C85" s="15" t="s">
        <v>160</v>
      </c>
      <c r="D85" s="3">
        <v>26</v>
      </c>
      <c r="E85" s="25">
        <f t="shared" si="16"/>
        <v>22.099999999999998</v>
      </c>
      <c r="F85" s="25">
        <f t="shared" si="11"/>
        <v>24.7</v>
      </c>
      <c r="G85" s="25">
        <f t="shared" si="12"/>
        <v>26</v>
      </c>
      <c r="H85" s="25">
        <f t="shared" si="13"/>
        <v>26.52</v>
      </c>
      <c r="I85" s="17">
        <v>0</v>
      </c>
      <c r="J85" s="17">
        <v>0</v>
      </c>
      <c r="K85" s="17">
        <f t="shared" si="14"/>
        <v>0</v>
      </c>
      <c r="L85" s="18">
        <f t="shared" si="15"/>
        <v>0</v>
      </c>
      <c r="M85" s="106"/>
    </row>
    <row r="86" spans="1:13" outlineLevel="2" x14ac:dyDescent="0.25">
      <c r="A86" s="13" t="s">
        <v>98</v>
      </c>
      <c r="B86" s="14" t="s">
        <v>161</v>
      </c>
      <c r="C86" s="15" t="s">
        <v>162</v>
      </c>
      <c r="D86" s="3">
        <v>26</v>
      </c>
      <c r="E86" s="25">
        <f t="shared" si="16"/>
        <v>22.099999999999998</v>
      </c>
      <c r="F86" s="25">
        <f t="shared" si="11"/>
        <v>24.7</v>
      </c>
      <c r="G86" s="25">
        <f t="shared" si="12"/>
        <v>26</v>
      </c>
      <c r="H86" s="25">
        <f t="shared" si="13"/>
        <v>26.52</v>
      </c>
      <c r="I86" s="17">
        <v>0</v>
      </c>
      <c r="J86" s="17">
        <v>0</v>
      </c>
      <c r="K86" s="17">
        <f t="shared" si="14"/>
        <v>0</v>
      </c>
      <c r="L86" s="18">
        <f t="shared" si="15"/>
        <v>0</v>
      </c>
      <c r="M86" s="106"/>
    </row>
    <row r="87" spans="1:13" outlineLevel="2" x14ac:dyDescent="0.25">
      <c r="A87" s="13" t="s">
        <v>98</v>
      </c>
      <c r="B87" s="14" t="s">
        <v>163</v>
      </c>
      <c r="C87" s="15" t="s">
        <v>164</v>
      </c>
      <c r="D87" s="3">
        <v>29</v>
      </c>
      <c r="E87" s="25">
        <f t="shared" si="16"/>
        <v>24.65</v>
      </c>
      <c r="F87" s="25">
        <f t="shared" ref="F87:F118" si="17">D87*0.95</f>
        <v>27.549999999999997</v>
      </c>
      <c r="G87" s="25">
        <f t="shared" ref="G87:G118" si="18">D87*100%</f>
        <v>29</v>
      </c>
      <c r="H87" s="25">
        <f t="shared" ref="H87:H118" si="19">D87*102%</f>
        <v>29.580000000000002</v>
      </c>
      <c r="I87" s="17">
        <v>3</v>
      </c>
      <c r="J87" s="17">
        <v>20</v>
      </c>
      <c r="K87" s="17">
        <f t="shared" ref="K87:K118" si="20">SUM(I87:J87)</f>
        <v>23</v>
      </c>
      <c r="L87" s="18">
        <f t="shared" si="15"/>
        <v>0.7931034482758621</v>
      </c>
      <c r="M87" s="106"/>
    </row>
    <row r="88" spans="1:13" outlineLevel="2" x14ac:dyDescent="0.25">
      <c r="A88" s="13" t="s">
        <v>98</v>
      </c>
      <c r="B88" s="14" t="s">
        <v>165</v>
      </c>
      <c r="C88" s="15" t="s">
        <v>166</v>
      </c>
      <c r="D88" s="3">
        <v>100</v>
      </c>
      <c r="E88" s="25">
        <f t="shared" si="16"/>
        <v>85</v>
      </c>
      <c r="F88" s="25">
        <f t="shared" si="17"/>
        <v>95</v>
      </c>
      <c r="G88" s="25">
        <f t="shared" si="18"/>
        <v>100</v>
      </c>
      <c r="H88" s="25">
        <f t="shared" si="19"/>
        <v>102</v>
      </c>
      <c r="I88" s="17">
        <v>0</v>
      </c>
      <c r="J88" s="17">
        <v>0</v>
      </c>
      <c r="K88" s="17">
        <f t="shared" si="20"/>
        <v>0</v>
      </c>
      <c r="L88" s="18">
        <f t="shared" si="15"/>
        <v>0</v>
      </c>
      <c r="M88" s="106"/>
    </row>
    <row r="89" spans="1:13" outlineLevel="2" x14ac:dyDescent="0.25">
      <c r="A89" s="13" t="s">
        <v>98</v>
      </c>
      <c r="B89" s="14" t="s">
        <v>167</v>
      </c>
      <c r="C89" s="15" t="s">
        <v>168</v>
      </c>
      <c r="D89" s="3">
        <v>40</v>
      </c>
      <c r="E89" s="25">
        <f t="shared" si="16"/>
        <v>34</v>
      </c>
      <c r="F89" s="25">
        <f t="shared" si="17"/>
        <v>38</v>
      </c>
      <c r="G89" s="25">
        <f t="shared" si="18"/>
        <v>40</v>
      </c>
      <c r="H89" s="25">
        <f t="shared" si="19"/>
        <v>40.799999999999997</v>
      </c>
      <c r="I89" s="17">
        <v>3</v>
      </c>
      <c r="J89" s="17">
        <v>26</v>
      </c>
      <c r="K89" s="17">
        <f t="shared" si="20"/>
        <v>29</v>
      </c>
      <c r="L89" s="18">
        <f t="shared" si="15"/>
        <v>0.72499999999999998</v>
      </c>
      <c r="M89" s="106"/>
    </row>
    <row r="90" spans="1:13" outlineLevel="2" x14ac:dyDescent="0.25">
      <c r="A90" s="13" t="s">
        <v>98</v>
      </c>
      <c r="B90" s="14" t="s">
        <v>169</v>
      </c>
      <c r="C90" s="15" t="s">
        <v>170</v>
      </c>
      <c r="D90" s="3">
        <v>71</v>
      </c>
      <c r="E90" s="25">
        <f t="shared" si="16"/>
        <v>60.35</v>
      </c>
      <c r="F90" s="25">
        <f t="shared" si="17"/>
        <v>67.45</v>
      </c>
      <c r="G90" s="25">
        <f t="shared" si="18"/>
        <v>71</v>
      </c>
      <c r="H90" s="25">
        <f t="shared" si="19"/>
        <v>72.42</v>
      </c>
      <c r="I90" s="17">
        <v>5</v>
      </c>
      <c r="J90" s="17">
        <v>39</v>
      </c>
      <c r="K90" s="17">
        <f t="shared" si="20"/>
        <v>44</v>
      </c>
      <c r="L90" s="18">
        <f t="shared" si="15"/>
        <v>0.61971830985915488</v>
      </c>
      <c r="M90" s="106"/>
    </row>
    <row r="91" spans="1:13" outlineLevel="2" x14ac:dyDescent="0.25">
      <c r="A91" s="13" t="s">
        <v>98</v>
      </c>
      <c r="B91" s="14" t="s">
        <v>171</v>
      </c>
      <c r="C91" s="15" t="s">
        <v>172</v>
      </c>
      <c r="D91" s="3">
        <v>142</v>
      </c>
      <c r="E91" s="25">
        <f t="shared" si="16"/>
        <v>120.7</v>
      </c>
      <c r="F91" s="25">
        <f t="shared" si="17"/>
        <v>134.9</v>
      </c>
      <c r="G91" s="25">
        <f t="shared" si="18"/>
        <v>142</v>
      </c>
      <c r="H91" s="25">
        <f t="shared" si="19"/>
        <v>144.84</v>
      </c>
      <c r="I91" s="17">
        <v>7</v>
      </c>
      <c r="J91" s="17">
        <v>96</v>
      </c>
      <c r="K91" s="17">
        <f t="shared" si="20"/>
        <v>103</v>
      </c>
      <c r="L91" s="18">
        <f t="shared" si="15"/>
        <v>0.72535211267605637</v>
      </c>
      <c r="M91" s="106"/>
    </row>
    <row r="92" spans="1:13" outlineLevel="2" x14ac:dyDescent="0.25">
      <c r="A92" s="13" t="s">
        <v>98</v>
      </c>
      <c r="B92" s="14" t="s">
        <v>173</v>
      </c>
      <c r="C92" s="15" t="s">
        <v>174</v>
      </c>
      <c r="D92" s="3">
        <v>12</v>
      </c>
      <c r="E92" s="25">
        <f t="shared" si="16"/>
        <v>10.199999999999999</v>
      </c>
      <c r="F92" s="25">
        <f t="shared" si="17"/>
        <v>11.399999999999999</v>
      </c>
      <c r="G92" s="25">
        <f t="shared" si="18"/>
        <v>12</v>
      </c>
      <c r="H92" s="25">
        <f t="shared" si="19"/>
        <v>12.24</v>
      </c>
      <c r="I92" s="17">
        <v>0</v>
      </c>
      <c r="J92" s="17">
        <v>0</v>
      </c>
      <c r="K92" s="17">
        <f t="shared" si="20"/>
        <v>0</v>
      </c>
      <c r="L92" s="18">
        <f t="shared" si="15"/>
        <v>0</v>
      </c>
      <c r="M92" s="106"/>
    </row>
    <row r="93" spans="1:13" outlineLevel="2" x14ac:dyDescent="0.25">
      <c r="A93" s="13" t="s">
        <v>98</v>
      </c>
      <c r="B93" s="14" t="s">
        <v>175</v>
      </c>
      <c r="C93" s="15" t="s">
        <v>176</v>
      </c>
      <c r="D93" s="3">
        <v>36</v>
      </c>
      <c r="E93" s="25">
        <f t="shared" si="16"/>
        <v>30.599999999999998</v>
      </c>
      <c r="F93" s="25">
        <f t="shared" si="17"/>
        <v>34.199999999999996</v>
      </c>
      <c r="G93" s="25">
        <f t="shared" si="18"/>
        <v>36</v>
      </c>
      <c r="H93" s="25">
        <f t="shared" si="19"/>
        <v>36.72</v>
      </c>
      <c r="I93" s="17">
        <v>0</v>
      </c>
      <c r="J93" s="17">
        <v>13</v>
      </c>
      <c r="K93" s="17">
        <f t="shared" si="20"/>
        <v>13</v>
      </c>
      <c r="L93" s="18">
        <f t="shared" si="15"/>
        <v>0.3611111111111111</v>
      </c>
      <c r="M93" s="106"/>
    </row>
    <row r="94" spans="1:13" outlineLevel="2" x14ac:dyDescent="0.25">
      <c r="A94" s="13" t="s">
        <v>98</v>
      </c>
      <c r="B94" s="14" t="s">
        <v>177</v>
      </c>
      <c r="C94" s="15" t="s">
        <v>178</v>
      </c>
      <c r="D94" s="3">
        <v>32</v>
      </c>
      <c r="E94" s="25">
        <f t="shared" si="16"/>
        <v>27.2</v>
      </c>
      <c r="F94" s="25">
        <f t="shared" si="17"/>
        <v>30.4</v>
      </c>
      <c r="G94" s="25">
        <f t="shared" si="18"/>
        <v>32</v>
      </c>
      <c r="H94" s="25">
        <f t="shared" si="19"/>
        <v>32.64</v>
      </c>
      <c r="I94" s="17">
        <v>0</v>
      </c>
      <c r="J94" s="17">
        <v>27</v>
      </c>
      <c r="K94" s="17">
        <f t="shared" si="20"/>
        <v>27</v>
      </c>
      <c r="L94" s="18">
        <f t="shared" si="15"/>
        <v>0.84375</v>
      </c>
      <c r="M94" s="106"/>
    </row>
    <row r="95" spans="1:13" outlineLevel="2" x14ac:dyDescent="0.25">
      <c r="A95" s="13" t="s">
        <v>98</v>
      </c>
      <c r="B95" s="14" t="s">
        <v>179</v>
      </c>
      <c r="C95" s="15" t="s">
        <v>180</v>
      </c>
      <c r="D95" s="3">
        <v>55</v>
      </c>
      <c r="E95" s="25">
        <f t="shared" si="16"/>
        <v>46.75</v>
      </c>
      <c r="F95" s="25">
        <f t="shared" si="17"/>
        <v>52.25</v>
      </c>
      <c r="G95" s="25">
        <f t="shared" si="18"/>
        <v>55</v>
      </c>
      <c r="H95" s="25">
        <f t="shared" si="19"/>
        <v>56.1</v>
      </c>
      <c r="I95" s="17">
        <v>0</v>
      </c>
      <c r="J95" s="17">
        <v>3</v>
      </c>
      <c r="K95" s="17">
        <f t="shared" si="20"/>
        <v>3</v>
      </c>
      <c r="L95" s="18">
        <f t="shared" si="15"/>
        <v>5.4545454545454543E-2</v>
      </c>
      <c r="M95" s="106"/>
    </row>
    <row r="96" spans="1:13" outlineLevel="2" x14ac:dyDescent="0.25">
      <c r="A96" s="13" t="s">
        <v>98</v>
      </c>
      <c r="B96" s="14" t="s">
        <v>181</v>
      </c>
      <c r="C96" s="15" t="s">
        <v>813</v>
      </c>
      <c r="D96" s="3">
        <v>12</v>
      </c>
      <c r="E96" s="25">
        <f t="shared" si="16"/>
        <v>10.199999999999999</v>
      </c>
      <c r="F96" s="25">
        <f t="shared" si="17"/>
        <v>11.399999999999999</v>
      </c>
      <c r="G96" s="25">
        <f t="shared" si="18"/>
        <v>12</v>
      </c>
      <c r="H96" s="25">
        <f t="shared" si="19"/>
        <v>12.24</v>
      </c>
      <c r="I96" s="17">
        <v>0</v>
      </c>
      <c r="J96" s="17">
        <v>10</v>
      </c>
      <c r="K96" s="17">
        <f t="shared" si="20"/>
        <v>10</v>
      </c>
      <c r="L96" s="18">
        <f t="shared" si="15"/>
        <v>0.83333333333333337</v>
      </c>
      <c r="M96" s="106"/>
    </row>
    <row r="97" spans="1:13" outlineLevel="2" x14ac:dyDescent="0.25">
      <c r="A97" s="13" t="s">
        <v>98</v>
      </c>
      <c r="B97" s="14" t="s">
        <v>182</v>
      </c>
      <c r="C97" s="15" t="s">
        <v>183</v>
      </c>
      <c r="D97" s="3">
        <v>24</v>
      </c>
      <c r="E97" s="25">
        <f t="shared" si="16"/>
        <v>20.399999999999999</v>
      </c>
      <c r="F97" s="25">
        <f t="shared" si="17"/>
        <v>22.799999999999997</v>
      </c>
      <c r="G97" s="25">
        <f t="shared" si="18"/>
        <v>24</v>
      </c>
      <c r="H97" s="25">
        <f t="shared" si="19"/>
        <v>24.48</v>
      </c>
      <c r="I97" s="17">
        <v>0</v>
      </c>
      <c r="J97" s="17">
        <v>20</v>
      </c>
      <c r="K97" s="17">
        <f t="shared" si="20"/>
        <v>20</v>
      </c>
      <c r="L97" s="18">
        <f t="shared" si="15"/>
        <v>0.83333333333333337</v>
      </c>
      <c r="M97" s="106"/>
    </row>
    <row r="98" spans="1:13" outlineLevel="2" x14ac:dyDescent="0.25">
      <c r="A98" s="13" t="s">
        <v>98</v>
      </c>
      <c r="B98" s="14" t="s">
        <v>184</v>
      </c>
      <c r="C98" s="15" t="s">
        <v>185</v>
      </c>
      <c r="D98" s="3">
        <v>39</v>
      </c>
      <c r="E98" s="34">
        <v>45573</v>
      </c>
      <c r="F98" s="25">
        <f t="shared" si="17"/>
        <v>37.049999999999997</v>
      </c>
      <c r="G98" s="25">
        <f t="shared" si="18"/>
        <v>39</v>
      </c>
      <c r="H98" s="25">
        <f t="shared" si="19"/>
        <v>39.78</v>
      </c>
      <c r="I98" s="17">
        <v>3</v>
      </c>
      <c r="J98" s="17">
        <v>32</v>
      </c>
      <c r="K98" s="17">
        <f t="shared" si="20"/>
        <v>35</v>
      </c>
      <c r="L98" s="18">
        <f t="shared" si="15"/>
        <v>0.89743589743589747</v>
      </c>
      <c r="M98" s="106"/>
    </row>
    <row r="99" spans="1:13" outlineLevel="2" x14ac:dyDescent="0.25">
      <c r="A99" s="13" t="s">
        <v>98</v>
      </c>
      <c r="B99" s="14" t="s">
        <v>186</v>
      </c>
      <c r="C99" s="15" t="s">
        <v>187</v>
      </c>
      <c r="D99" s="3">
        <v>40</v>
      </c>
      <c r="E99" s="25">
        <f t="shared" ref="E99:E111" si="21">D99*0.85</f>
        <v>34</v>
      </c>
      <c r="F99" s="25">
        <f t="shared" si="17"/>
        <v>38</v>
      </c>
      <c r="G99" s="25">
        <f t="shared" si="18"/>
        <v>40</v>
      </c>
      <c r="H99" s="25">
        <f t="shared" si="19"/>
        <v>40.799999999999997</v>
      </c>
      <c r="I99" s="17">
        <v>3</v>
      </c>
      <c r="J99" s="17">
        <v>20</v>
      </c>
      <c r="K99" s="17">
        <f t="shared" si="20"/>
        <v>23</v>
      </c>
      <c r="L99" s="18">
        <f t="shared" si="15"/>
        <v>0.57499999999999996</v>
      </c>
      <c r="M99" s="106"/>
    </row>
    <row r="100" spans="1:13" outlineLevel="2" x14ac:dyDescent="0.25">
      <c r="A100" s="13" t="s">
        <v>98</v>
      </c>
      <c r="B100" s="14" t="s">
        <v>188</v>
      </c>
      <c r="C100" s="15" t="s">
        <v>189</v>
      </c>
      <c r="D100" s="3">
        <v>32</v>
      </c>
      <c r="E100" s="25">
        <f t="shared" si="21"/>
        <v>27.2</v>
      </c>
      <c r="F100" s="25">
        <f t="shared" si="17"/>
        <v>30.4</v>
      </c>
      <c r="G100" s="25">
        <f t="shared" si="18"/>
        <v>32</v>
      </c>
      <c r="H100" s="25">
        <f t="shared" si="19"/>
        <v>32.64</v>
      </c>
      <c r="I100" s="17">
        <v>0</v>
      </c>
      <c r="J100" s="17">
        <v>13</v>
      </c>
      <c r="K100" s="17">
        <f t="shared" si="20"/>
        <v>13</v>
      </c>
      <c r="L100" s="18">
        <f t="shared" si="15"/>
        <v>0.40625</v>
      </c>
      <c r="M100" s="106"/>
    </row>
    <row r="101" spans="1:13" outlineLevel="2" x14ac:dyDescent="0.25">
      <c r="A101" s="13" t="s">
        <v>98</v>
      </c>
      <c r="B101" s="14" t="s">
        <v>190</v>
      </c>
      <c r="C101" s="15" t="s">
        <v>191</v>
      </c>
      <c r="D101" s="3">
        <v>21</v>
      </c>
      <c r="E101" s="25">
        <f t="shared" si="21"/>
        <v>17.849999999999998</v>
      </c>
      <c r="F101" s="25">
        <f t="shared" si="17"/>
        <v>19.95</v>
      </c>
      <c r="G101" s="25">
        <f t="shared" si="18"/>
        <v>21</v>
      </c>
      <c r="H101" s="25">
        <f t="shared" si="19"/>
        <v>21.42</v>
      </c>
      <c r="I101" s="17">
        <v>0</v>
      </c>
      <c r="J101" s="17">
        <v>11</v>
      </c>
      <c r="K101" s="17">
        <f t="shared" si="20"/>
        <v>11</v>
      </c>
      <c r="L101" s="18">
        <f t="shared" si="15"/>
        <v>0.52380952380952384</v>
      </c>
      <c r="M101" s="106"/>
    </row>
    <row r="102" spans="1:13" outlineLevel="2" x14ac:dyDescent="0.25">
      <c r="A102" s="13" t="s">
        <v>98</v>
      </c>
      <c r="B102" s="14" t="s">
        <v>192</v>
      </c>
      <c r="C102" s="15" t="s">
        <v>193</v>
      </c>
      <c r="D102" s="3">
        <v>29</v>
      </c>
      <c r="E102" s="25">
        <f t="shared" si="21"/>
        <v>24.65</v>
      </c>
      <c r="F102" s="25">
        <f t="shared" si="17"/>
        <v>27.549999999999997</v>
      </c>
      <c r="G102" s="25">
        <f t="shared" si="18"/>
        <v>29</v>
      </c>
      <c r="H102" s="25">
        <f t="shared" si="19"/>
        <v>29.580000000000002</v>
      </c>
      <c r="I102" s="17">
        <v>0</v>
      </c>
      <c r="J102" s="17">
        <v>1</v>
      </c>
      <c r="K102" s="17">
        <f t="shared" si="20"/>
        <v>1</v>
      </c>
      <c r="L102" s="18">
        <f t="shared" si="15"/>
        <v>3.4482758620689655E-2</v>
      </c>
      <c r="M102" s="106"/>
    </row>
    <row r="103" spans="1:13" outlineLevel="2" x14ac:dyDescent="0.25">
      <c r="A103" s="13" t="s">
        <v>98</v>
      </c>
      <c r="B103" s="14" t="s">
        <v>194</v>
      </c>
      <c r="C103" s="15" t="s">
        <v>195</v>
      </c>
      <c r="D103" s="3">
        <v>12</v>
      </c>
      <c r="E103" s="25">
        <f t="shared" si="21"/>
        <v>10.199999999999999</v>
      </c>
      <c r="F103" s="25">
        <f t="shared" si="17"/>
        <v>11.399999999999999</v>
      </c>
      <c r="G103" s="25">
        <f t="shared" si="18"/>
        <v>12</v>
      </c>
      <c r="H103" s="25">
        <f t="shared" si="19"/>
        <v>12.24</v>
      </c>
      <c r="I103" s="17">
        <v>0</v>
      </c>
      <c r="J103" s="17">
        <v>0</v>
      </c>
      <c r="K103" s="17">
        <f t="shared" si="20"/>
        <v>0</v>
      </c>
      <c r="L103" s="18">
        <f t="shared" si="15"/>
        <v>0</v>
      </c>
      <c r="M103" s="106"/>
    </row>
    <row r="104" spans="1:13" outlineLevel="2" x14ac:dyDescent="0.25">
      <c r="A104" s="13" t="s">
        <v>98</v>
      </c>
      <c r="B104" s="14" t="s">
        <v>196</v>
      </c>
      <c r="C104" s="15" t="s">
        <v>197</v>
      </c>
      <c r="D104" s="3">
        <v>18</v>
      </c>
      <c r="E104" s="25">
        <f t="shared" si="21"/>
        <v>15.299999999999999</v>
      </c>
      <c r="F104" s="25">
        <f t="shared" si="17"/>
        <v>17.099999999999998</v>
      </c>
      <c r="G104" s="25">
        <f t="shared" si="18"/>
        <v>18</v>
      </c>
      <c r="H104" s="25">
        <f t="shared" si="19"/>
        <v>18.36</v>
      </c>
      <c r="I104" s="17">
        <v>0</v>
      </c>
      <c r="J104" s="17">
        <v>7</v>
      </c>
      <c r="K104" s="17">
        <f t="shared" si="20"/>
        <v>7</v>
      </c>
      <c r="L104" s="18">
        <f t="shared" si="15"/>
        <v>0.3888888888888889</v>
      </c>
      <c r="M104" s="106"/>
    </row>
    <row r="105" spans="1:13" outlineLevel="2" x14ac:dyDescent="0.25">
      <c r="A105" s="13" t="s">
        <v>98</v>
      </c>
      <c r="B105" s="14" t="s">
        <v>198</v>
      </c>
      <c r="C105" s="15" t="s">
        <v>199</v>
      </c>
      <c r="D105" s="3">
        <v>21</v>
      </c>
      <c r="E105" s="25">
        <f t="shared" si="21"/>
        <v>17.849999999999998</v>
      </c>
      <c r="F105" s="25">
        <f t="shared" si="17"/>
        <v>19.95</v>
      </c>
      <c r="G105" s="25">
        <f t="shared" si="18"/>
        <v>21</v>
      </c>
      <c r="H105" s="25">
        <f t="shared" si="19"/>
        <v>21.42</v>
      </c>
      <c r="I105" s="17">
        <v>0</v>
      </c>
      <c r="J105" s="17">
        <v>0</v>
      </c>
      <c r="K105" s="17">
        <f t="shared" si="20"/>
        <v>0</v>
      </c>
      <c r="L105" s="18">
        <f t="shared" si="15"/>
        <v>0</v>
      </c>
      <c r="M105" s="106"/>
    </row>
    <row r="106" spans="1:13" outlineLevel="2" x14ac:dyDescent="0.25">
      <c r="A106" s="13" t="s">
        <v>98</v>
      </c>
      <c r="B106" s="14" t="s">
        <v>200</v>
      </c>
      <c r="C106" s="15" t="s">
        <v>201</v>
      </c>
      <c r="D106" s="3">
        <v>73</v>
      </c>
      <c r="E106" s="25">
        <f t="shared" si="21"/>
        <v>62.05</v>
      </c>
      <c r="F106" s="25">
        <f t="shared" si="17"/>
        <v>69.349999999999994</v>
      </c>
      <c r="G106" s="25">
        <f t="shared" si="18"/>
        <v>73</v>
      </c>
      <c r="H106" s="25">
        <f t="shared" si="19"/>
        <v>74.460000000000008</v>
      </c>
      <c r="I106" s="17">
        <v>3</v>
      </c>
      <c r="J106" s="17">
        <v>25</v>
      </c>
      <c r="K106" s="17">
        <f t="shared" si="20"/>
        <v>28</v>
      </c>
      <c r="L106" s="18">
        <f t="shared" si="15"/>
        <v>0.38356164383561642</v>
      </c>
      <c r="M106" s="106"/>
    </row>
    <row r="107" spans="1:13" outlineLevel="2" x14ac:dyDescent="0.25">
      <c r="A107" s="13" t="s">
        <v>98</v>
      </c>
      <c r="B107" s="14" t="s">
        <v>202</v>
      </c>
      <c r="C107" s="15" t="s">
        <v>203</v>
      </c>
      <c r="D107" s="3">
        <v>61</v>
      </c>
      <c r="E107" s="25">
        <f t="shared" si="21"/>
        <v>51.85</v>
      </c>
      <c r="F107" s="25">
        <f t="shared" si="17"/>
        <v>57.949999999999996</v>
      </c>
      <c r="G107" s="25">
        <f t="shared" si="18"/>
        <v>61</v>
      </c>
      <c r="H107" s="25">
        <f t="shared" si="19"/>
        <v>62.22</v>
      </c>
      <c r="I107" s="17">
        <v>0</v>
      </c>
      <c r="J107" s="17">
        <v>2</v>
      </c>
      <c r="K107" s="17">
        <f t="shared" si="20"/>
        <v>2</v>
      </c>
      <c r="L107" s="18">
        <f t="shared" si="15"/>
        <v>3.2786885245901641E-2</v>
      </c>
      <c r="M107" s="106"/>
    </row>
    <row r="108" spans="1:13" outlineLevel="2" x14ac:dyDescent="0.25">
      <c r="A108" s="13" t="s">
        <v>98</v>
      </c>
      <c r="B108" s="14" t="s">
        <v>204</v>
      </c>
      <c r="C108" s="15" t="s">
        <v>205</v>
      </c>
      <c r="D108" s="3">
        <v>23</v>
      </c>
      <c r="E108" s="25">
        <f t="shared" si="21"/>
        <v>19.55</v>
      </c>
      <c r="F108" s="25">
        <f t="shared" si="17"/>
        <v>21.849999999999998</v>
      </c>
      <c r="G108" s="25">
        <f t="shared" si="18"/>
        <v>23</v>
      </c>
      <c r="H108" s="25">
        <f t="shared" si="19"/>
        <v>23.46</v>
      </c>
      <c r="I108" s="17">
        <v>0</v>
      </c>
      <c r="J108" s="17">
        <v>0</v>
      </c>
      <c r="K108" s="17">
        <f t="shared" si="20"/>
        <v>0</v>
      </c>
      <c r="L108" s="18">
        <f t="shared" si="15"/>
        <v>0</v>
      </c>
      <c r="M108" s="106"/>
    </row>
    <row r="109" spans="1:13" outlineLevel="2" x14ac:dyDescent="0.25">
      <c r="A109" s="13" t="s">
        <v>98</v>
      </c>
      <c r="B109" s="14" t="s">
        <v>206</v>
      </c>
      <c r="C109" s="15" t="s">
        <v>207</v>
      </c>
      <c r="D109" s="3">
        <v>34</v>
      </c>
      <c r="E109" s="25">
        <f t="shared" si="21"/>
        <v>28.9</v>
      </c>
      <c r="F109" s="25">
        <f t="shared" si="17"/>
        <v>32.299999999999997</v>
      </c>
      <c r="G109" s="25">
        <f t="shared" si="18"/>
        <v>34</v>
      </c>
      <c r="H109" s="25">
        <f t="shared" si="19"/>
        <v>34.68</v>
      </c>
      <c r="I109" s="17">
        <v>0</v>
      </c>
      <c r="J109" s="17">
        <v>1</v>
      </c>
      <c r="K109" s="17">
        <f t="shared" si="20"/>
        <v>1</v>
      </c>
      <c r="L109" s="18">
        <f t="shared" si="15"/>
        <v>2.9411764705882353E-2</v>
      </c>
      <c r="M109" s="106"/>
    </row>
    <row r="110" spans="1:13" outlineLevel="2" x14ac:dyDescent="0.25">
      <c r="A110" s="13" t="s">
        <v>98</v>
      </c>
      <c r="B110" s="14" t="s">
        <v>208</v>
      </c>
      <c r="C110" s="15" t="s">
        <v>209</v>
      </c>
      <c r="D110" s="3">
        <v>19</v>
      </c>
      <c r="E110" s="25">
        <f t="shared" si="21"/>
        <v>16.149999999999999</v>
      </c>
      <c r="F110" s="25">
        <f t="shared" si="17"/>
        <v>18.05</v>
      </c>
      <c r="G110" s="25">
        <f t="shared" si="18"/>
        <v>19</v>
      </c>
      <c r="H110" s="25">
        <f t="shared" si="19"/>
        <v>19.38</v>
      </c>
      <c r="I110" s="17">
        <v>1</v>
      </c>
      <c r="J110" s="17">
        <v>12</v>
      </c>
      <c r="K110" s="17">
        <f t="shared" si="20"/>
        <v>13</v>
      </c>
      <c r="L110" s="18">
        <f t="shared" si="15"/>
        <v>0.68421052631578949</v>
      </c>
      <c r="M110" s="106"/>
    </row>
    <row r="111" spans="1:13" outlineLevel="2" x14ac:dyDescent="0.25">
      <c r="A111" s="13" t="s">
        <v>98</v>
      </c>
      <c r="B111" s="14" t="s">
        <v>210</v>
      </c>
      <c r="C111" s="15" t="s">
        <v>211</v>
      </c>
      <c r="D111" s="3">
        <v>21</v>
      </c>
      <c r="E111" s="25">
        <f t="shared" si="21"/>
        <v>17.849999999999998</v>
      </c>
      <c r="F111" s="25">
        <f t="shared" si="17"/>
        <v>19.95</v>
      </c>
      <c r="G111" s="25">
        <f t="shared" si="18"/>
        <v>21</v>
      </c>
      <c r="H111" s="25">
        <f t="shared" si="19"/>
        <v>21.42</v>
      </c>
      <c r="I111" s="17">
        <v>0</v>
      </c>
      <c r="J111" s="17">
        <v>14</v>
      </c>
      <c r="K111" s="17">
        <f t="shared" si="20"/>
        <v>14</v>
      </c>
      <c r="L111" s="18">
        <f t="shared" si="15"/>
        <v>0.66666666666666663</v>
      </c>
      <c r="M111" s="106"/>
    </row>
    <row r="112" spans="1:13" outlineLevel="2" x14ac:dyDescent="0.25">
      <c r="A112" s="13" t="s">
        <v>98</v>
      </c>
      <c r="B112" s="14" t="s">
        <v>212</v>
      </c>
      <c r="C112" s="15" t="s">
        <v>213</v>
      </c>
      <c r="D112" s="3">
        <v>15</v>
      </c>
      <c r="E112" s="34">
        <v>45589</v>
      </c>
      <c r="F112" s="25">
        <f t="shared" si="17"/>
        <v>14.25</v>
      </c>
      <c r="G112" s="25">
        <f t="shared" si="18"/>
        <v>15</v>
      </c>
      <c r="H112" s="25">
        <f t="shared" si="19"/>
        <v>15.3</v>
      </c>
      <c r="I112" s="17">
        <v>0</v>
      </c>
      <c r="J112" s="17">
        <v>13</v>
      </c>
      <c r="K112" s="17">
        <f t="shared" si="20"/>
        <v>13</v>
      </c>
      <c r="L112" s="18">
        <f t="shared" si="15"/>
        <v>0.8666666666666667</v>
      </c>
      <c r="M112" s="106"/>
    </row>
    <row r="113" spans="1:13" outlineLevel="2" x14ac:dyDescent="0.25">
      <c r="A113" s="13" t="s">
        <v>98</v>
      </c>
      <c r="B113" s="14" t="s">
        <v>214</v>
      </c>
      <c r="C113" s="15" t="s">
        <v>215</v>
      </c>
      <c r="D113" s="3">
        <v>52</v>
      </c>
      <c r="E113" s="25">
        <f t="shared" ref="E113:E124" si="22">D113*0.85</f>
        <v>44.199999999999996</v>
      </c>
      <c r="F113" s="25">
        <f t="shared" si="17"/>
        <v>49.4</v>
      </c>
      <c r="G113" s="25">
        <f t="shared" si="18"/>
        <v>52</v>
      </c>
      <c r="H113" s="25">
        <f t="shared" si="19"/>
        <v>53.04</v>
      </c>
      <c r="I113" s="17">
        <v>3</v>
      </c>
      <c r="J113" s="17">
        <v>35</v>
      </c>
      <c r="K113" s="17">
        <f t="shared" si="20"/>
        <v>38</v>
      </c>
      <c r="L113" s="18">
        <f t="shared" si="15"/>
        <v>0.73076923076923073</v>
      </c>
      <c r="M113" s="106"/>
    </row>
    <row r="114" spans="1:13" outlineLevel="2" x14ac:dyDescent="0.25">
      <c r="A114" s="13" t="s">
        <v>98</v>
      </c>
      <c r="B114" s="14" t="s">
        <v>216</v>
      </c>
      <c r="C114" s="15" t="s">
        <v>217</v>
      </c>
      <c r="D114" s="3">
        <v>36</v>
      </c>
      <c r="E114" s="25">
        <f t="shared" si="22"/>
        <v>30.599999999999998</v>
      </c>
      <c r="F114" s="25">
        <f t="shared" si="17"/>
        <v>34.199999999999996</v>
      </c>
      <c r="G114" s="25">
        <f t="shared" si="18"/>
        <v>36</v>
      </c>
      <c r="H114" s="25">
        <f t="shared" si="19"/>
        <v>36.72</v>
      </c>
      <c r="I114" s="17">
        <v>0</v>
      </c>
      <c r="J114" s="17">
        <v>8</v>
      </c>
      <c r="K114" s="17">
        <f t="shared" si="20"/>
        <v>8</v>
      </c>
      <c r="L114" s="18">
        <f t="shared" si="15"/>
        <v>0.22222222222222221</v>
      </c>
      <c r="M114" s="106"/>
    </row>
    <row r="115" spans="1:13" outlineLevel="2" x14ac:dyDescent="0.25">
      <c r="A115" s="13" t="s">
        <v>98</v>
      </c>
      <c r="B115" s="14" t="s">
        <v>218</v>
      </c>
      <c r="C115" s="15" t="s">
        <v>219</v>
      </c>
      <c r="D115" s="3">
        <v>43</v>
      </c>
      <c r="E115" s="25">
        <f t="shared" si="22"/>
        <v>36.549999999999997</v>
      </c>
      <c r="F115" s="25">
        <f t="shared" si="17"/>
        <v>40.85</v>
      </c>
      <c r="G115" s="25">
        <f t="shared" si="18"/>
        <v>43</v>
      </c>
      <c r="H115" s="25">
        <f t="shared" si="19"/>
        <v>43.86</v>
      </c>
      <c r="I115" s="17">
        <v>1</v>
      </c>
      <c r="J115" s="17">
        <v>24</v>
      </c>
      <c r="K115" s="17">
        <f t="shared" si="20"/>
        <v>25</v>
      </c>
      <c r="L115" s="18">
        <f t="shared" si="15"/>
        <v>0.58139534883720934</v>
      </c>
      <c r="M115" s="106"/>
    </row>
    <row r="116" spans="1:13" outlineLevel="2" x14ac:dyDescent="0.25">
      <c r="A116" s="13" t="s">
        <v>98</v>
      </c>
      <c r="B116" s="14" t="s">
        <v>220</v>
      </c>
      <c r="C116" s="15" t="s">
        <v>221</v>
      </c>
      <c r="D116" s="3">
        <v>46</v>
      </c>
      <c r="E116" s="25">
        <f t="shared" si="22"/>
        <v>39.1</v>
      </c>
      <c r="F116" s="25">
        <f t="shared" si="17"/>
        <v>43.699999999999996</v>
      </c>
      <c r="G116" s="25">
        <f t="shared" si="18"/>
        <v>46</v>
      </c>
      <c r="H116" s="25">
        <f t="shared" si="19"/>
        <v>46.92</v>
      </c>
      <c r="I116" s="17">
        <v>0</v>
      </c>
      <c r="J116" s="17">
        <v>25</v>
      </c>
      <c r="K116" s="17">
        <f t="shared" si="20"/>
        <v>25</v>
      </c>
      <c r="L116" s="18">
        <f t="shared" si="15"/>
        <v>0.54347826086956519</v>
      </c>
      <c r="M116" s="106"/>
    </row>
    <row r="117" spans="1:13" outlineLevel="2" x14ac:dyDescent="0.25">
      <c r="A117" s="13" t="s">
        <v>98</v>
      </c>
      <c r="B117" s="14" t="s">
        <v>222</v>
      </c>
      <c r="C117" s="15" t="s">
        <v>223</v>
      </c>
      <c r="D117" s="3">
        <v>68</v>
      </c>
      <c r="E117" s="25">
        <f t="shared" si="22"/>
        <v>57.8</v>
      </c>
      <c r="F117" s="25">
        <f t="shared" si="17"/>
        <v>64.599999999999994</v>
      </c>
      <c r="G117" s="25">
        <f t="shared" si="18"/>
        <v>68</v>
      </c>
      <c r="H117" s="25">
        <f t="shared" si="19"/>
        <v>69.36</v>
      </c>
      <c r="I117" s="17">
        <v>4</v>
      </c>
      <c r="J117" s="17">
        <v>36</v>
      </c>
      <c r="K117" s="17">
        <f t="shared" si="20"/>
        <v>40</v>
      </c>
      <c r="L117" s="18">
        <f t="shared" si="15"/>
        <v>0.58823529411764708</v>
      </c>
      <c r="M117" s="106"/>
    </row>
    <row r="118" spans="1:13" outlineLevel="2" x14ac:dyDescent="0.25">
      <c r="A118" s="13" t="s">
        <v>98</v>
      </c>
      <c r="B118" s="14" t="s">
        <v>224</v>
      </c>
      <c r="C118" s="15" t="s">
        <v>225</v>
      </c>
      <c r="D118" s="3">
        <v>38</v>
      </c>
      <c r="E118" s="25">
        <f t="shared" si="22"/>
        <v>32.299999999999997</v>
      </c>
      <c r="F118" s="25">
        <f t="shared" si="17"/>
        <v>36.1</v>
      </c>
      <c r="G118" s="25">
        <f t="shared" si="18"/>
        <v>38</v>
      </c>
      <c r="H118" s="25">
        <f t="shared" si="19"/>
        <v>38.76</v>
      </c>
      <c r="I118" s="17">
        <v>7</v>
      </c>
      <c r="J118" s="17">
        <v>25</v>
      </c>
      <c r="K118" s="17">
        <f t="shared" si="20"/>
        <v>32</v>
      </c>
      <c r="L118" s="18">
        <f t="shared" si="15"/>
        <v>0.84210526315789469</v>
      </c>
      <c r="M118" s="106"/>
    </row>
    <row r="119" spans="1:13" outlineLevel="2" x14ac:dyDescent="0.25">
      <c r="A119" s="13" t="s">
        <v>98</v>
      </c>
      <c r="B119" s="14" t="s">
        <v>226</v>
      </c>
      <c r="C119" s="15" t="s">
        <v>227</v>
      </c>
      <c r="D119" s="3">
        <v>63</v>
      </c>
      <c r="E119" s="25">
        <f t="shared" si="22"/>
        <v>53.55</v>
      </c>
      <c r="F119" s="25">
        <f t="shared" ref="F119:F124" si="23">D119*0.95</f>
        <v>59.849999999999994</v>
      </c>
      <c r="G119" s="25">
        <f t="shared" ref="G119:G124" si="24">D119*100%</f>
        <v>63</v>
      </c>
      <c r="H119" s="25">
        <f t="shared" ref="H119:H124" si="25">D119*102%</f>
        <v>64.260000000000005</v>
      </c>
      <c r="I119" s="17">
        <v>1</v>
      </c>
      <c r="J119" s="17">
        <v>37</v>
      </c>
      <c r="K119" s="17">
        <f t="shared" ref="K119:K150" si="26">SUM(I119:J119)</f>
        <v>38</v>
      </c>
      <c r="L119" s="18">
        <f t="shared" si="15"/>
        <v>0.60317460317460314</v>
      </c>
      <c r="M119" s="106"/>
    </row>
    <row r="120" spans="1:13" outlineLevel="2" x14ac:dyDescent="0.25">
      <c r="A120" s="13" t="s">
        <v>98</v>
      </c>
      <c r="B120" s="14" t="s">
        <v>228</v>
      </c>
      <c r="C120" s="15" t="s">
        <v>229</v>
      </c>
      <c r="D120" s="3">
        <v>8</v>
      </c>
      <c r="E120" s="25">
        <f t="shared" si="22"/>
        <v>6.8</v>
      </c>
      <c r="F120" s="25">
        <f t="shared" si="23"/>
        <v>7.6</v>
      </c>
      <c r="G120" s="25">
        <f t="shared" si="24"/>
        <v>8</v>
      </c>
      <c r="H120" s="25">
        <f t="shared" si="25"/>
        <v>8.16</v>
      </c>
      <c r="I120" s="17">
        <v>0</v>
      </c>
      <c r="J120" s="17">
        <v>0</v>
      </c>
      <c r="K120" s="17">
        <f t="shared" si="26"/>
        <v>0</v>
      </c>
      <c r="L120" s="18">
        <f t="shared" si="15"/>
        <v>0</v>
      </c>
      <c r="M120" s="106"/>
    </row>
    <row r="121" spans="1:13" outlineLevel="2" x14ac:dyDescent="0.25">
      <c r="A121" s="13" t="s">
        <v>98</v>
      </c>
      <c r="B121" s="14" t="s">
        <v>230</v>
      </c>
      <c r="C121" s="15" t="s">
        <v>231</v>
      </c>
      <c r="D121" s="3">
        <v>61</v>
      </c>
      <c r="E121" s="25">
        <f t="shared" si="22"/>
        <v>51.85</v>
      </c>
      <c r="F121" s="25">
        <f t="shared" si="23"/>
        <v>57.949999999999996</v>
      </c>
      <c r="G121" s="25">
        <f t="shared" si="24"/>
        <v>61</v>
      </c>
      <c r="H121" s="25">
        <f t="shared" si="25"/>
        <v>62.22</v>
      </c>
      <c r="I121" s="17">
        <v>8</v>
      </c>
      <c r="J121" s="17">
        <v>30</v>
      </c>
      <c r="K121" s="17">
        <f t="shared" si="26"/>
        <v>38</v>
      </c>
      <c r="L121" s="18">
        <f t="shared" si="15"/>
        <v>0.62295081967213117</v>
      </c>
      <c r="M121" s="106"/>
    </row>
    <row r="122" spans="1:13" outlineLevel="2" x14ac:dyDescent="0.25">
      <c r="A122" s="13" t="s">
        <v>98</v>
      </c>
      <c r="B122" s="14" t="s">
        <v>232</v>
      </c>
      <c r="C122" s="15" t="s">
        <v>233</v>
      </c>
      <c r="D122" s="3">
        <v>123</v>
      </c>
      <c r="E122" s="25">
        <f t="shared" si="22"/>
        <v>104.55</v>
      </c>
      <c r="F122" s="25">
        <f t="shared" si="23"/>
        <v>116.85</v>
      </c>
      <c r="G122" s="25">
        <f t="shared" si="24"/>
        <v>123</v>
      </c>
      <c r="H122" s="25">
        <f t="shared" si="25"/>
        <v>125.46000000000001</v>
      </c>
      <c r="I122" s="17">
        <v>0</v>
      </c>
      <c r="J122" s="17">
        <v>8</v>
      </c>
      <c r="K122" s="17">
        <f t="shared" si="26"/>
        <v>8</v>
      </c>
      <c r="L122" s="18">
        <f t="shared" si="15"/>
        <v>6.5040650406504072E-2</v>
      </c>
      <c r="M122" s="106"/>
    </row>
    <row r="123" spans="1:13" outlineLevel="2" x14ac:dyDescent="0.25">
      <c r="A123" s="13" t="s">
        <v>98</v>
      </c>
      <c r="B123" s="14" t="s">
        <v>234</v>
      </c>
      <c r="C123" s="15" t="s">
        <v>235</v>
      </c>
      <c r="D123" s="3">
        <v>19</v>
      </c>
      <c r="E123" s="25">
        <f t="shared" si="22"/>
        <v>16.149999999999999</v>
      </c>
      <c r="F123" s="25">
        <f t="shared" si="23"/>
        <v>18.05</v>
      </c>
      <c r="G123" s="25">
        <f t="shared" si="24"/>
        <v>19</v>
      </c>
      <c r="H123" s="25">
        <f t="shared" si="25"/>
        <v>19.38</v>
      </c>
      <c r="I123" s="17">
        <v>0</v>
      </c>
      <c r="J123" s="17">
        <v>2</v>
      </c>
      <c r="K123" s="17">
        <f t="shared" si="26"/>
        <v>2</v>
      </c>
      <c r="L123" s="18">
        <f t="shared" si="15"/>
        <v>0.10526315789473684</v>
      </c>
      <c r="M123" s="106"/>
    </row>
    <row r="124" spans="1:13" outlineLevel="2" x14ac:dyDescent="0.25">
      <c r="A124" s="13" t="s">
        <v>98</v>
      </c>
      <c r="B124" s="14" t="s">
        <v>236</v>
      </c>
      <c r="C124" s="15" t="s">
        <v>237</v>
      </c>
      <c r="D124" s="3">
        <v>48</v>
      </c>
      <c r="E124" s="25">
        <f t="shared" si="22"/>
        <v>40.799999999999997</v>
      </c>
      <c r="F124" s="25">
        <f t="shared" si="23"/>
        <v>45.599999999999994</v>
      </c>
      <c r="G124" s="25">
        <f t="shared" si="24"/>
        <v>48</v>
      </c>
      <c r="H124" s="25">
        <f t="shared" si="25"/>
        <v>48.96</v>
      </c>
      <c r="I124" s="17">
        <v>2</v>
      </c>
      <c r="J124" s="17">
        <v>36</v>
      </c>
      <c r="K124" s="17">
        <f t="shared" si="26"/>
        <v>38</v>
      </c>
      <c r="L124" s="18">
        <f t="shared" si="15"/>
        <v>0.79166666666666663</v>
      </c>
      <c r="M124" s="106"/>
    </row>
    <row r="125" spans="1:13" s="11" customFormat="1" outlineLevel="1" x14ac:dyDescent="0.25">
      <c r="A125" s="109" t="s">
        <v>803</v>
      </c>
      <c r="B125" s="121"/>
      <c r="C125" s="118"/>
      <c r="D125" s="123">
        <f>SUBTOTAL(9,D55:D124)</f>
        <v>3456</v>
      </c>
      <c r="E125" s="122"/>
      <c r="F125" s="122"/>
      <c r="G125" s="122"/>
      <c r="H125" s="122"/>
      <c r="I125" s="120">
        <f>SUBTOTAL(9,I55:I124)</f>
        <v>74</v>
      </c>
      <c r="J125" s="120">
        <f>SUBTOTAL(9,J55:J124)</f>
        <v>1388</v>
      </c>
      <c r="K125" s="120">
        <f>SUBTOTAL(9,K55:K124)</f>
        <v>1462</v>
      </c>
      <c r="L125" s="153">
        <f t="shared" si="15"/>
        <v>0.42303240740740738</v>
      </c>
      <c r="M125" s="154"/>
    </row>
    <row r="126" spans="1:13" outlineLevel="2" x14ac:dyDescent="0.25">
      <c r="A126" s="13" t="s">
        <v>238</v>
      </c>
      <c r="B126" s="14" t="s">
        <v>239</v>
      </c>
      <c r="C126" s="15" t="s">
        <v>240</v>
      </c>
      <c r="D126" s="3">
        <v>78</v>
      </c>
      <c r="E126" s="25">
        <f t="shared" ref="E126:E139" si="27">D126*0.85</f>
        <v>66.3</v>
      </c>
      <c r="F126" s="25">
        <f t="shared" ref="F126:F171" si="28">D126*0.95</f>
        <v>74.099999999999994</v>
      </c>
      <c r="G126" s="25">
        <f t="shared" ref="G126:G171" si="29">D126*100%</f>
        <v>78</v>
      </c>
      <c r="H126" s="25">
        <f t="shared" ref="H126:H171" si="30">D126*102%</f>
        <v>79.56</v>
      </c>
      <c r="I126" s="17">
        <v>1</v>
      </c>
      <c r="J126" s="17">
        <v>45</v>
      </c>
      <c r="K126" s="17">
        <f t="shared" ref="K126:K171" si="31">SUM(I126:J126)</f>
        <v>46</v>
      </c>
      <c r="L126" s="103">
        <f t="shared" si="15"/>
        <v>0.58974358974358976</v>
      </c>
      <c r="M126" s="101"/>
    </row>
    <row r="127" spans="1:13" outlineLevel="2" x14ac:dyDescent="0.25">
      <c r="A127" s="13" t="s">
        <v>238</v>
      </c>
      <c r="B127" s="14" t="s">
        <v>241</v>
      </c>
      <c r="C127" s="15" t="s">
        <v>242</v>
      </c>
      <c r="D127" s="3">
        <v>76</v>
      </c>
      <c r="E127" s="25">
        <f t="shared" si="27"/>
        <v>64.599999999999994</v>
      </c>
      <c r="F127" s="25">
        <f t="shared" si="28"/>
        <v>72.2</v>
      </c>
      <c r="G127" s="25">
        <f t="shared" si="29"/>
        <v>76</v>
      </c>
      <c r="H127" s="25">
        <f t="shared" si="30"/>
        <v>77.52</v>
      </c>
      <c r="I127" s="17">
        <v>0</v>
      </c>
      <c r="J127" s="17">
        <v>4</v>
      </c>
      <c r="K127" s="17">
        <f t="shared" si="31"/>
        <v>4</v>
      </c>
      <c r="L127" s="18">
        <f t="shared" si="15"/>
        <v>5.2631578947368418E-2</v>
      </c>
      <c r="M127" s="106"/>
    </row>
    <row r="128" spans="1:13" outlineLevel="2" x14ac:dyDescent="0.25">
      <c r="A128" s="13" t="s">
        <v>238</v>
      </c>
      <c r="B128" s="14" t="s">
        <v>243</v>
      </c>
      <c r="C128" s="15" t="s">
        <v>244</v>
      </c>
      <c r="D128" s="3">
        <v>171</v>
      </c>
      <c r="E128" s="25">
        <f t="shared" si="27"/>
        <v>145.35</v>
      </c>
      <c r="F128" s="25">
        <f t="shared" si="28"/>
        <v>162.44999999999999</v>
      </c>
      <c r="G128" s="25">
        <f t="shared" si="29"/>
        <v>171</v>
      </c>
      <c r="H128" s="25">
        <f t="shared" si="30"/>
        <v>174.42000000000002</v>
      </c>
      <c r="I128" s="17">
        <v>1</v>
      </c>
      <c r="J128" s="17">
        <v>63</v>
      </c>
      <c r="K128" s="17">
        <f t="shared" si="31"/>
        <v>64</v>
      </c>
      <c r="L128" s="18">
        <f t="shared" si="15"/>
        <v>0.3742690058479532</v>
      </c>
      <c r="M128" s="106"/>
    </row>
    <row r="129" spans="1:13" outlineLevel="2" x14ac:dyDescent="0.25">
      <c r="A129" s="13" t="s">
        <v>238</v>
      </c>
      <c r="B129" s="14" t="s">
        <v>245</v>
      </c>
      <c r="C129" s="15" t="s">
        <v>246</v>
      </c>
      <c r="D129" s="3">
        <v>68</v>
      </c>
      <c r="E129" s="25">
        <f t="shared" si="27"/>
        <v>57.8</v>
      </c>
      <c r="F129" s="25">
        <f t="shared" si="28"/>
        <v>64.599999999999994</v>
      </c>
      <c r="G129" s="25">
        <f t="shared" si="29"/>
        <v>68</v>
      </c>
      <c r="H129" s="25">
        <f t="shared" si="30"/>
        <v>69.36</v>
      </c>
      <c r="I129" s="17">
        <v>0</v>
      </c>
      <c r="J129" s="17">
        <v>11</v>
      </c>
      <c r="K129" s="17">
        <f t="shared" si="31"/>
        <v>11</v>
      </c>
      <c r="L129" s="18">
        <f t="shared" si="15"/>
        <v>0.16176470588235295</v>
      </c>
      <c r="M129" s="106"/>
    </row>
    <row r="130" spans="1:13" outlineLevel="2" x14ac:dyDescent="0.25">
      <c r="A130" s="13" t="s">
        <v>238</v>
      </c>
      <c r="B130" s="14" t="s">
        <v>247</v>
      </c>
      <c r="C130" s="15" t="s">
        <v>248</v>
      </c>
      <c r="D130" s="3">
        <v>29</v>
      </c>
      <c r="E130" s="25">
        <f t="shared" si="27"/>
        <v>24.65</v>
      </c>
      <c r="F130" s="25">
        <f t="shared" si="28"/>
        <v>27.549999999999997</v>
      </c>
      <c r="G130" s="25">
        <f t="shared" si="29"/>
        <v>29</v>
      </c>
      <c r="H130" s="25">
        <f t="shared" si="30"/>
        <v>29.580000000000002</v>
      </c>
      <c r="I130" s="17">
        <v>0</v>
      </c>
      <c r="J130" s="17">
        <v>1</v>
      </c>
      <c r="K130" s="17">
        <f t="shared" si="31"/>
        <v>1</v>
      </c>
      <c r="L130" s="18">
        <f t="shared" si="15"/>
        <v>3.4482758620689655E-2</v>
      </c>
      <c r="M130" s="106"/>
    </row>
    <row r="131" spans="1:13" outlineLevel="2" x14ac:dyDescent="0.25">
      <c r="A131" s="13" t="s">
        <v>238</v>
      </c>
      <c r="B131" s="14" t="s">
        <v>249</v>
      </c>
      <c r="C131" s="15" t="s">
        <v>250</v>
      </c>
      <c r="D131" s="3">
        <v>172</v>
      </c>
      <c r="E131" s="25">
        <f t="shared" si="27"/>
        <v>146.19999999999999</v>
      </c>
      <c r="F131" s="25">
        <f t="shared" si="28"/>
        <v>163.4</v>
      </c>
      <c r="G131" s="25">
        <f t="shared" si="29"/>
        <v>172</v>
      </c>
      <c r="H131" s="25">
        <f t="shared" si="30"/>
        <v>175.44</v>
      </c>
      <c r="I131" s="17">
        <v>1</v>
      </c>
      <c r="J131" s="17">
        <v>104</v>
      </c>
      <c r="K131" s="17">
        <f t="shared" si="31"/>
        <v>105</v>
      </c>
      <c r="L131" s="18">
        <f t="shared" si="15"/>
        <v>0.61046511627906974</v>
      </c>
      <c r="M131" s="106"/>
    </row>
    <row r="132" spans="1:13" outlineLevel="2" x14ac:dyDescent="0.25">
      <c r="A132" s="13" t="s">
        <v>238</v>
      </c>
      <c r="B132" s="14" t="s">
        <v>251</v>
      </c>
      <c r="C132" s="15" t="s">
        <v>252</v>
      </c>
      <c r="D132" s="3">
        <v>158</v>
      </c>
      <c r="E132" s="25">
        <f t="shared" si="27"/>
        <v>134.29999999999998</v>
      </c>
      <c r="F132" s="25">
        <f t="shared" si="28"/>
        <v>150.1</v>
      </c>
      <c r="G132" s="25">
        <f t="shared" si="29"/>
        <v>158</v>
      </c>
      <c r="H132" s="25">
        <f t="shared" si="30"/>
        <v>161.16</v>
      </c>
      <c r="I132" s="17">
        <v>1</v>
      </c>
      <c r="J132" s="17">
        <v>33</v>
      </c>
      <c r="K132" s="17">
        <f t="shared" si="31"/>
        <v>34</v>
      </c>
      <c r="L132" s="18">
        <f t="shared" ref="L132:L195" si="32">K132/D132</f>
        <v>0.21518987341772153</v>
      </c>
      <c r="M132" s="106"/>
    </row>
    <row r="133" spans="1:13" outlineLevel="2" x14ac:dyDescent="0.25">
      <c r="A133" s="13" t="s">
        <v>238</v>
      </c>
      <c r="B133" s="14" t="s">
        <v>253</v>
      </c>
      <c r="C133" s="15" t="s">
        <v>254</v>
      </c>
      <c r="D133" s="3">
        <v>57</v>
      </c>
      <c r="E133" s="25">
        <f t="shared" si="27"/>
        <v>48.449999999999996</v>
      </c>
      <c r="F133" s="25">
        <f t="shared" si="28"/>
        <v>54.15</v>
      </c>
      <c r="G133" s="25">
        <f t="shared" si="29"/>
        <v>57</v>
      </c>
      <c r="H133" s="25">
        <f t="shared" si="30"/>
        <v>58.14</v>
      </c>
      <c r="I133" s="17">
        <v>1</v>
      </c>
      <c r="J133" s="17">
        <v>23</v>
      </c>
      <c r="K133" s="17">
        <f t="shared" si="31"/>
        <v>24</v>
      </c>
      <c r="L133" s="18">
        <f t="shared" si="32"/>
        <v>0.42105263157894735</v>
      </c>
      <c r="M133" s="106"/>
    </row>
    <row r="134" spans="1:13" outlineLevel="2" x14ac:dyDescent="0.25">
      <c r="A134" s="13" t="s">
        <v>238</v>
      </c>
      <c r="B134" s="14" t="s">
        <v>255</v>
      </c>
      <c r="C134" s="15" t="s">
        <v>256</v>
      </c>
      <c r="D134" s="3">
        <v>142</v>
      </c>
      <c r="E134" s="25">
        <f t="shared" si="27"/>
        <v>120.7</v>
      </c>
      <c r="F134" s="25">
        <f t="shared" si="28"/>
        <v>134.9</v>
      </c>
      <c r="G134" s="25">
        <f t="shared" si="29"/>
        <v>142</v>
      </c>
      <c r="H134" s="25">
        <f t="shared" si="30"/>
        <v>144.84</v>
      </c>
      <c r="I134" s="17">
        <v>4</v>
      </c>
      <c r="J134" s="17">
        <v>50</v>
      </c>
      <c r="K134" s="17">
        <f t="shared" si="31"/>
        <v>54</v>
      </c>
      <c r="L134" s="18">
        <f t="shared" si="32"/>
        <v>0.38028169014084506</v>
      </c>
      <c r="M134" s="106"/>
    </row>
    <row r="135" spans="1:13" outlineLevel="2" x14ac:dyDescent="0.25">
      <c r="A135" s="13" t="s">
        <v>238</v>
      </c>
      <c r="B135" s="14" t="s">
        <v>257</v>
      </c>
      <c r="C135" s="15" t="s">
        <v>258</v>
      </c>
      <c r="D135" s="3">
        <v>36</v>
      </c>
      <c r="E135" s="25">
        <f t="shared" si="27"/>
        <v>30.599999999999998</v>
      </c>
      <c r="F135" s="25">
        <f t="shared" si="28"/>
        <v>34.199999999999996</v>
      </c>
      <c r="G135" s="25">
        <f t="shared" si="29"/>
        <v>36</v>
      </c>
      <c r="H135" s="25">
        <f t="shared" si="30"/>
        <v>36.72</v>
      </c>
      <c r="I135" s="17">
        <v>4</v>
      </c>
      <c r="J135" s="17">
        <v>14</v>
      </c>
      <c r="K135" s="17">
        <f t="shared" si="31"/>
        <v>18</v>
      </c>
      <c r="L135" s="18">
        <f t="shared" si="32"/>
        <v>0.5</v>
      </c>
      <c r="M135" s="106"/>
    </row>
    <row r="136" spans="1:13" outlineLevel="2" x14ac:dyDescent="0.25">
      <c r="A136" s="13" t="s">
        <v>238</v>
      </c>
      <c r="B136" s="14" t="s">
        <v>259</v>
      </c>
      <c r="C136" s="15" t="s">
        <v>260</v>
      </c>
      <c r="D136" s="3">
        <v>16</v>
      </c>
      <c r="E136" s="25">
        <f t="shared" si="27"/>
        <v>13.6</v>
      </c>
      <c r="F136" s="25">
        <f t="shared" si="28"/>
        <v>15.2</v>
      </c>
      <c r="G136" s="25">
        <f t="shared" si="29"/>
        <v>16</v>
      </c>
      <c r="H136" s="25">
        <f t="shared" si="30"/>
        <v>16.32</v>
      </c>
      <c r="I136" s="17">
        <v>0</v>
      </c>
      <c r="J136" s="17">
        <v>7</v>
      </c>
      <c r="K136" s="17">
        <f t="shared" si="31"/>
        <v>7</v>
      </c>
      <c r="L136" s="18">
        <f t="shared" si="32"/>
        <v>0.4375</v>
      </c>
      <c r="M136" s="106"/>
    </row>
    <row r="137" spans="1:13" outlineLevel="2" x14ac:dyDescent="0.25">
      <c r="A137" s="13" t="s">
        <v>238</v>
      </c>
      <c r="B137" s="14" t="s">
        <v>261</v>
      </c>
      <c r="C137" s="15" t="s">
        <v>262</v>
      </c>
      <c r="D137" s="3">
        <v>174</v>
      </c>
      <c r="E137" s="25">
        <f t="shared" si="27"/>
        <v>147.9</v>
      </c>
      <c r="F137" s="25">
        <f t="shared" si="28"/>
        <v>165.29999999999998</v>
      </c>
      <c r="G137" s="25">
        <f t="shared" si="29"/>
        <v>174</v>
      </c>
      <c r="H137" s="25">
        <f t="shared" si="30"/>
        <v>177.48</v>
      </c>
      <c r="I137" s="17">
        <v>10</v>
      </c>
      <c r="J137" s="17">
        <v>120</v>
      </c>
      <c r="K137" s="17">
        <f t="shared" si="31"/>
        <v>130</v>
      </c>
      <c r="L137" s="18">
        <f t="shared" si="32"/>
        <v>0.74712643678160917</v>
      </c>
      <c r="M137" s="106"/>
    </row>
    <row r="138" spans="1:13" outlineLevel="2" x14ac:dyDescent="0.25">
      <c r="A138" s="13" t="s">
        <v>238</v>
      </c>
      <c r="B138" s="14" t="s">
        <v>263</v>
      </c>
      <c r="C138" s="15" t="s">
        <v>264</v>
      </c>
      <c r="D138" s="3">
        <v>127</v>
      </c>
      <c r="E138" s="25">
        <f t="shared" si="27"/>
        <v>107.95</v>
      </c>
      <c r="F138" s="25">
        <f t="shared" si="28"/>
        <v>120.64999999999999</v>
      </c>
      <c r="G138" s="25">
        <f t="shared" si="29"/>
        <v>127</v>
      </c>
      <c r="H138" s="25">
        <f t="shared" si="30"/>
        <v>129.54</v>
      </c>
      <c r="I138" s="17">
        <v>4</v>
      </c>
      <c r="J138" s="17">
        <v>89</v>
      </c>
      <c r="K138" s="17">
        <f t="shared" si="31"/>
        <v>93</v>
      </c>
      <c r="L138" s="18">
        <f t="shared" si="32"/>
        <v>0.73228346456692917</v>
      </c>
      <c r="M138" s="106"/>
    </row>
    <row r="139" spans="1:13" outlineLevel="2" x14ac:dyDescent="0.25">
      <c r="A139" s="13" t="s">
        <v>238</v>
      </c>
      <c r="B139" s="14" t="s">
        <v>265</v>
      </c>
      <c r="C139" s="15" t="s">
        <v>266</v>
      </c>
      <c r="D139" s="3">
        <v>112</v>
      </c>
      <c r="E139" s="25">
        <f t="shared" si="27"/>
        <v>95.2</v>
      </c>
      <c r="F139" s="25">
        <f t="shared" si="28"/>
        <v>106.39999999999999</v>
      </c>
      <c r="G139" s="25">
        <f t="shared" si="29"/>
        <v>112</v>
      </c>
      <c r="H139" s="25">
        <f t="shared" si="30"/>
        <v>114.24000000000001</v>
      </c>
      <c r="I139" s="17">
        <v>0</v>
      </c>
      <c r="J139" s="17">
        <v>44</v>
      </c>
      <c r="K139" s="17">
        <f t="shared" si="31"/>
        <v>44</v>
      </c>
      <c r="L139" s="18">
        <f t="shared" si="32"/>
        <v>0.39285714285714285</v>
      </c>
      <c r="M139" s="106"/>
    </row>
    <row r="140" spans="1:13" outlineLevel="2" x14ac:dyDescent="0.25">
      <c r="A140" s="13" t="s">
        <v>238</v>
      </c>
      <c r="B140" s="14" t="s">
        <v>267</v>
      </c>
      <c r="C140" s="15" t="s">
        <v>268</v>
      </c>
      <c r="D140" s="3">
        <v>38</v>
      </c>
      <c r="E140" s="34">
        <v>45580</v>
      </c>
      <c r="F140" s="25">
        <f t="shared" si="28"/>
        <v>36.1</v>
      </c>
      <c r="G140" s="25">
        <f t="shared" si="29"/>
        <v>38</v>
      </c>
      <c r="H140" s="25">
        <f t="shared" si="30"/>
        <v>38.76</v>
      </c>
      <c r="I140" s="17">
        <v>2</v>
      </c>
      <c r="J140" s="17">
        <v>31</v>
      </c>
      <c r="K140" s="17">
        <f t="shared" si="31"/>
        <v>33</v>
      </c>
      <c r="L140" s="18">
        <f t="shared" si="32"/>
        <v>0.86842105263157898</v>
      </c>
      <c r="M140" s="106"/>
    </row>
    <row r="141" spans="1:13" outlineLevel="2" x14ac:dyDescent="0.25">
      <c r="A141" s="13" t="s">
        <v>238</v>
      </c>
      <c r="B141" s="14" t="s">
        <v>269</v>
      </c>
      <c r="C141" s="15" t="s">
        <v>270</v>
      </c>
      <c r="D141" s="3">
        <v>65</v>
      </c>
      <c r="E141" s="25">
        <f t="shared" ref="E141:E152" si="33">D141*0.85</f>
        <v>55.25</v>
      </c>
      <c r="F141" s="25">
        <f t="shared" si="28"/>
        <v>61.75</v>
      </c>
      <c r="G141" s="25">
        <f t="shared" si="29"/>
        <v>65</v>
      </c>
      <c r="H141" s="25">
        <f t="shared" si="30"/>
        <v>66.3</v>
      </c>
      <c r="I141" s="17">
        <v>0</v>
      </c>
      <c r="J141" s="17">
        <v>50</v>
      </c>
      <c r="K141" s="17">
        <f t="shared" si="31"/>
        <v>50</v>
      </c>
      <c r="L141" s="18">
        <f t="shared" si="32"/>
        <v>0.76923076923076927</v>
      </c>
      <c r="M141" s="106"/>
    </row>
    <row r="142" spans="1:13" outlineLevel="2" x14ac:dyDescent="0.25">
      <c r="A142" s="13" t="s">
        <v>238</v>
      </c>
      <c r="B142" s="14" t="s">
        <v>271</v>
      </c>
      <c r="C142" s="15" t="s">
        <v>272</v>
      </c>
      <c r="D142" s="3">
        <v>19</v>
      </c>
      <c r="E142" s="25">
        <f t="shared" si="33"/>
        <v>16.149999999999999</v>
      </c>
      <c r="F142" s="25">
        <f t="shared" si="28"/>
        <v>18.05</v>
      </c>
      <c r="G142" s="25">
        <f t="shared" si="29"/>
        <v>19</v>
      </c>
      <c r="H142" s="25">
        <f t="shared" si="30"/>
        <v>19.38</v>
      </c>
      <c r="I142" s="17">
        <v>0</v>
      </c>
      <c r="J142" s="17">
        <v>14</v>
      </c>
      <c r="K142" s="17">
        <f t="shared" si="31"/>
        <v>14</v>
      </c>
      <c r="L142" s="18">
        <f t="shared" si="32"/>
        <v>0.73684210526315785</v>
      </c>
      <c r="M142" s="106"/>
    </row>
    <row r="143" spans="1:13" outlineLevel="2" x14ac:dyDescent="0.25">
      <c r="A143" s="13" t="s">
        <v>238</v>
      </c>
      <c r="B143" s="14" t="s">
        <v>273</v>
      </c>
      <c r="C143" s="15" t="s">
        <v>274</v>
      </c>
      <c r="D143" s="3">
        <v>105</v>
      </c>
      <c r="E143" s="25">
        <f t="shared" si="33"/>
        <v>89.25</v>
      </c>
      <c r="F143" s="25">
        <f t="shared" si="28"/>
        <v>99.75</v>
      </c>
      <c r="G143" s="25">
        <f t="shared" si="29"/>
        <v>105</v>
      </c>
      <c r="H143" s="25">
        <f t="shared" si="30"/>
        <v>107.10000000000001</v>
      </c>
      <c r="I143" s="17">
        <v>5</v>
      </c>
      <c r="J143" s="17">
        <v>58</v>
      </c>
      <c r="K143" s="17">
        <f t="shared" si="31"/>
        <v>63</v>
      </c>
      <c r="L143" s="18">
        <f t="shared" si="32"/>
        <v>0.6</v>
      </c>
      <c r="M143" s="106"/>
    </row>
    <row r="144" spans="1:13" outlineLevel="2" x14ac:dyDescent="0.25">
      <c r="A144" s="13" t="s">
        <v>238</v>
      </c>
      <c r="B144" s="14" t="s">
        <v>275</v>
      </c>
      <c r="C144" s="15" t="s">
        <v>276</v>
      </c>
      <c r="D144" s="3">
        <v>89</v>
      </c>
      <c r="E144" s="25">
        <f t="shared" si="33"/>
        <v>75.649999999999991</v>
      </c>
      <c r="F144" s="25">
        <f t="shared" si="28"/>
        <v>84.55</v>
      </c>
      <c r="G144" s="25">
        <f t="shared" si="29"/>
        <v>89</v>
      </c>
      <c r="H144" s="25">
        <f t="shared" si="30"/>
        <v>90.78</v>
      </c>
      <c r="I144" s="17">
        <v>0</v>
      </c>
      <c r="J144" s="17">
        <v>5</v>
      </c>
      <c r="K144" s="17">
        <f t="shared" si="31"/>
        <v>5</v>
      </c>
      <c r="L144" s="18">
        <f t="shared" si="32"/>
        <v>5.6179775280898875E-2</v>
      </c>
      <c r="M144" s="106"/>
    </row>
    <row r="145" spans="1:13" outlineLevel="2" x14ac:dyDescent="0.25">
      <c r="A145" s="13" t="s">
        <v>238</v>
      </c>
      <c r="B145" s="14" t="s">
        <v>277</v>
      </c>
      <c r="C145" s="15" t="s">
        <v>278</v>
      </c>
      <c r="D145" s="3">
        <v>80</v>
      </c>
      <c r="E145" s="25">
        <f t="shared" si="33"/>
        <v>68</v>
      </c>
      <c r="F145" s="25">
        <f t="shared" si="28"/>
        <v>76</v>
      </c>
      <c r="G145" s="25">
        <f t="shared" si="29"/>
        <v>80</v>
      </c>
      <c r="H145" s="25">
        <f t="shared" si="30"/>
        <v>81.599999999999994</v>
      </c>
      <c r="I145" s="17">
        <v>0</v>
      </c>
      <c r="J145" s="17">
        <v>48</v>
      </c>
      <c r="K145" s="17">
        <f t="shared" si="31"/>
        <v>48</v>
      </c>
      <c r="L145" s="18">
        <f t="shared" si="32"/>
        <v>0.6</v>
      </c>
      <c r="M145" s="106"/>
    </row>
    <row r="146" spans="1:13" outlineLevel="2" x14ac:dyDescent="0.25">
      <c r="A146" s="13" t="s">
        <v>238</v>
      </c>
      <c r="B146" s="14" t="s">
        <v>279</v>
      </c>
      <c r="C146" s="15" t="s">
        <v>280</v>
      </c>
      <c r="D146" s="3">
        <v>89</v>
      </c>
      <c r="E146" s="25">
        <f t="shared" si="33"/>
        <v>75.649999999999991</v>
      </c>
      <c r="F146" s="25">
        <f t="shared" si="28"/>
        <v>84.55</v>
      </c>
      <c r="G146" s="25">
        <f t="shared" si="29"/>
        <v>89</v>
      </c>
      <c r="H146" s="25">
        <f t="shared" si="30"/>
        <v>90.78</v>
      </c>
      <c r="I146" s="17">
        <v>1</v>
      </c>
      <c r="J146" s="17">
        <v>48</v>
      </c>
      <c r="K146" s="17">
        <f t="shared" si="31"/>
        <v>49</v>
      </c>
      <c r="L146" s="18">
        <f t="shared" si="32"/>
        <v>0.550561797752809</v>
      </c>
      <c r="M146" s="106"/>
    </row>
    <row r="147" spans="1:13" outlineLevel="2" x14ac:dyDescent="0.25">
      <c r="A147" s="13" t="s">
        <v>238</v>
      </c>
      <c r="B147" s="14" t="s">
        <v>281</v>
      </c>
      <c r="C147" s="15" t="s">
        <v>282</v>
      </c>
      <c r="D147" s="3">
        <v>31</v>
      </c>
      <c r="E147" s="25">
        <f t="shared" si="33"/>
        <v>26.349999999999998</v>
      </c>
      <c r="F147" s="25">
        <f t="shared" si="28"/>
        <v>29.45</v>
      </c>
      <c r="G147" s="25">
        <f t="shared" si="29"/>
        <v>31</v>
      </c>
      <c r="H147" s="25">
        <f t="shared" si="30"/>
        <v>31.62</v>
      </c>
      <c r="I147" s="17">
        <v>0</v>
      </c>
      <c r="J147" s="17">
        <v>17</v>
      </c>
      <c r="K147" s="17">
        <f t="shared" si="31"/>
        <v>17</v>
      </c>
      <c r="L147" s="18">
        <f t="shared" si="32"/>
        <v>0.54838709677419351</v>
      </c>
      <c r="M147" s="106"/>
    </row>
    <row r="148" spans="1:13" outlineLevel="2" x14ac:dyDescent="0.25">
      <c r="A148" s="13" t="s">
        <v>238</v>
      </c>
      <c r="B148" s="14" t="s">
        <v>283</v>
      </c>
      <c r="C148" s="15" t="s">
        <v>284</v>
      </c>
      <c r="D148" s="3">
        <v>41</v>
      </c>
      <c r="E148" s="25">
        <f t="shared" si="33"/>
        <v>34.85</v>
      </c>
      <c r="F148" s="25">
        <f t="shared" si="28"/>
        <v>38.949999999999996</v>
      </c>
      <c r="G148" s="25">
        <f t="shared" si="29"/>
        <v>41</v>
      </c>
      <c r="H148" s="25">
        <f t="shared" si="30"/>
        <v>41.82</v>
      </c>
      <c r="I148" s="17">
        <v>0</v>
      </c>
      <c r="J148" s="17">
        <v>1</v>
      </c>
      <c r="K148" s="17">
        <f t="shared" si="31"/>
        <v>1</v>
      </c>
      <c r="L148" s="18">
        <f t="shared" si="32"/>
        <v>2.4390243902439025E-2</v>
      </c>
      <c r="M148" s="106"/>
    </row>
    <row r="149" spans="1:13" outlineLevel="2" x14ac:dyDescent="0.25">
      <c r="A149" s="13" t="s">
        <v>238</v>
      </c>
      <c r="B149" s="14" t="s">
        <v>285</v>
      </c>
      <c r="C149" s="15" t="s">
        <v>286</v>
      </c>
      <c r="D149" s="3">
        <v>202</v>
      </c>
      <c r="E149" s="25">
        <f t="shared" si="33"/>
        <v>171.7</v>
      </c>
      <c r="F149" s="25">
        <f t="shared" si="28"/>
        <v>191.89999999999998</v>
      </c>
      <c r="G149" s="25">
        <f t="shared" si="29"/>
        <v>202</v>
      </c>
      <c r="H149" s="25">
        <f t="shared" si="30"/>
        <v>206.04</v>
      </c>
      <c r="I149" s="17">
        <v>0</v>
      </c>
      <c r="J149" s="17">
        <v>77</v>
      </c>
      <c r="K149" s="17">
        <f t="shared" si="31"/>
        <v>77</v>
      </c>
      <c r="L149" s="18">
        <f t="shared" si="32"/>
        <v>0.38118811881188119</v>
      </c>
      <c r="M149" s="106"/>
    </row>
    <row r="150" spans="1:13" outlineLevel="2" x14ac:dyDescent="0.25">
      <c r="A150" s="13" t="s">
        <v>238</v>
      </c>
      <c r="B150" s="14" t="s">
        <v>287</v>
      </c>
      <c r="C150" s="15" t="s">
        <v>288</v>
      </c>
      <c r="D150" s="3">
        <v>21</v>
      </c>
      <c r="E150" s="25">
        <f t="shared" si="33"/>
        <v>17.849999999999998</v>
      </c>
      <c r="F150" s="25">
        <f t="shared" si="28"/>
        <v>19.95</v>
      </c>
      <c r="G150" s="25">
        <f t="shared" si="29"/>
        <v>21</v>
      </c>
      <c r="H150" s="25">
        <f t="shared" si="30"/>
        <v>21.42</v>
      </c>
      <c r="I150" s="17">
        <v>0</v>
      </c>
      <c r="J150" s="17">
        <v>0</v>
      </c>
      <c r="K150" s="17">
        <f t="shared" si="31"/>
        <v>0</v>
      </c>
      <c r="L150" s="18">
        <f t="shared" si="32"/>
        <v>0</v>
      </c>
      <c r="M150" s="106"/>
    </row>
    <row r="151" spans="1:13" outlineLevel="2" x14ac:dyDescent="0.25">
      <c r="A151" s="13" t="s">
        <v>238</v>
      </c>
      <c r="B151" s="14" t="s">
        <v>289</v>
      </c>
      <c r="C151" s="15" t="s">
        <v>290</v>
      </c>
      <c r="D151" s="3">
        <v>180</v>
      </c>
      <c r="E151" s="25">
        <f t="shared" si="33"/>
        <v>153</v>
      </c>
      <c r="F151" s="25">
        <f t="shared" si="28"/>
        <v>171</v>
      </c>
      <c r="G151" s="25">
        <f t="shared" si="29"/>
        <v>180</v>
      </c>
      <c r="H151" s="25">
        <f t="shared" si="30"/>
        <v>183.6</v>
      </c>
      <c r="I151" s="17">
        <v>9</v>
      </c>
      <c r="J151" s="17">
        <v>101</v>
      </c>
      <c r="K151" s="17">
        <f t="shared" si="31"/>
        <v>110</v>
      </c>
      <c r="L151" s="18">
        <f t="shared" si="32"/>
        <v>0.61111111111111116</v>
      </c>
      <c r="M151" s="106"/>
    </row>
    <row r="152" spans="1:13" outlineLevel="2" x14ac:dyDescent="0.25">
      <c r="A152" s="13" t="s">
        <v>238</v>
      </c>
      <c r="B152" s="14" t="s">
        <v>291</v>
      </c>
      <c r="C152" s="15" t="s">
        <v>292</v>
      </c>
      <c r="D152" s="3">
        <v>25</v>
      </c>
      <c r="E152" s="25">
        <f t="shared" si="33"/>
        <v>21.25</v>
      </c>
      <c r="F152" s="25">
        <f t="shared" si="28"/>
        <v>23.75</v>
      </c>
      <c r="G152" s="25">
        <f t="shared" si="29"/>
        <v>25</v>
      </c>
      <c r="H152" s="25">
        <f t="shared" si="30"/>
        <v>25.5</v>
      </c>
      <c r="I152" s="17">
        <v>0</v>
      </c>
      <c r="J152" s="17">
        <v>0</v>
      </c>
      <c r="K152" s="17">
        <f t="shared" si="31"/>
        <v>0</v>
      </c>
      <c r="L152" s="18">
        <f t="shared" si="32"/>
        <v>0</v>
      </c>
      <c r="M152" s="106"/>
    </row>
    <row r="153" spans="1:13" outlineLevel="2" x14ac:dyDescent="0.25">
      <c r="A153" s="13" t="s">
        <v>238</v>
      </c>
      <c r="B153" s="14" t="s">
        <v>293</v>
      </c>
      <c r="C153" s="15" t="s">
        <v>294</v>
      </c>
      <c r="D153" s="3">
        <v>24</v>
      </c>
      <c r="E153" s="34">
        <v>45591</v>
      </c>
      <c r="F153" s="25">
        <f t="shared" si="28"/>
        <v>22.799999999999997</v>
      </c>
      <c r="G153" s="25">
        <f t="shared" si="29"/>
        <v>24</v>
      </c>
      <c r="H153" s="25">
        <f t="shared" si="30"/>
        <v>24.48</v>
      </c>
      <c r="I153" s="17">
        <v>0</v>
      </c>
      <c r="J153" s="17">
        <v>21</v>
      </c>
      <c r="K153" s="17">
        <f t="shared" si="31"/>
        <v>21</v>
      </c>
      <c r="L153" s="18">
        <f t="shared" si="32"/>
        <v>0.875</v>
      </c>
      <c r="M153" s="106"/>
    </row>
    <row r="154" spans="1:13" outlineLevel="2" x14ac:dyDescent="0.25">
      <c r="A154" s="13" t="s">
        <v>238</v>
      </c>
      <c r="B154" s="14" t="s">
        <v>295</v>
      </c>
      <c r="C154" s="15" t="s">
        <v>296</v>
      </c>
      <c r="D154" s="3">
        <v>14</v>
      </c>
      <c r="E154" s="25">
        <f t="shared" ref="E154:E171" si="34">D154*0.85</f>
        <v>11.9</v>
      </c>
      <c r="F154" s="25">
        <f t="shared" si="28"/>
        <v>13.299999999999999</v>
      </c>
      <c r="G154" s="25">
        <f t="shared" si="29"/>
        <v>14</v>
      </c>
      <c r="H154" s="25">
        <f t="shared" si="30"/>
        <v>14.280000000000001</v>
      </c>
      <c r="I154" s="17">
        <v>0</v>
      </c>
      <c r="J154" s="17">
        <v>7</v>
      </c>
      <c r="K154" s="17">
        <f t="shared" si="31"/>
        <v>7</v>
      </c>
      <c r="L154" s="18">
        <f t="shared" si="32"/>
        <v>0.5</v>
      </c>
      <c r="M154" s="106"/>
    </row>
    <row r="155" spans="1:13" outlineLevel="2" x14ac:dyDescent="0.25">
      <c r="A155" s="13" t="s">
        <v>238</v>
      </c>
      <c r="B155" s="14" t="s">
        <v>297</v>
      </c>
      <c r="C155" s="15" t="s">
        <v>298</v>
      </c>
      <c r="D155" s="3">
        <v>46</v>
      </c>
      <c r="E155" s="25">
        <f t="shared" si="34"/>
        <v>39.1</v>
      </c>
      <c r="F155" s="25">
        <f t="shared" si="28"/>
        <v>43.699999999999996</v>
      </c>
      <c r="G155" s="25">
        <f t="shared" si="29"/>
        <v>46</v>
      </c>
      <c r="H155" s="25">
        <f t="shared" si="30"/>
        <v>46.92</v>
      </c>
      <c r="I155" s="17">
        <v>0</v>
      </c>
      <c r="J155" s="17">
        <v>2</v>
      </c>
      <c r="K155" s="17">
        <f t="shared" si="31"/>
        <v>2</v>
      </c>
      <c r="L155" s="18">
        <f t="shared" si="32"/>
        <v>4.3478260869565216E-2</v>
      </c>
      <c r="M155" s="106"/>
    </row>
    <row r="156" spans="1:13" outlineLevel="2" x14ac:dyDescent="0.25">
      <c r="A156" s="13" t="s">
        <v>238</v>
      </c>
      <c r="B156" s="14" t="s">
        <v>299</v>
      </c>
      <c r="C156" s="15" t="s">
        <v>300</v>
      </c>
      <c r="D156" s="3">
        <v>35</v>
      </c>
      <c r="E156" s="25">
        <f t="shared" si="34"/>
        <v>29.75</v>
      </c>
      <c r="F156" s="25">
        <f t="shared" si="28"/>
        <v>33.25</v>
      </c>
      <c r="G156" s="25">
        <f t="shared" si="29"/>
        <v>35</v>
      </c>
      <c r="H156" s="25">
        <f t="shared" si="30"/>
        <v>35.700000000000003</v>
      </c>
      <c r="I156" s="17">
        <v>0</v>
      </c>
      <c r="J156" s="17">
        <v>5</v>
      </c>
      <c r="K156" s="17">
        <f t="shared" si="31"/>
        <v>5</v>
      </c>
      <c r="L156" s="18">
        <f t="shared" si="32"/>
        <v>0.14285714285714285</v>
      </c>
      <c r="M156" s="106"/>
    </row>
    <row r="157" spans="1:13" outlineLevel="2" x14ac:dyDescent="0.25">
      <c r="A157" s="13" t="s">
        <v>238</v>
      </c>
      <c r="B157" s="14" t="s">
        <v>301</v>
      </c>
      <c r="C157" s="15" t="s">
        <v>302</v>
      </c>
      <c r="D157" s="3">
        <v>10</v>
      </c>
      <c r="E157" s="25">
        <f t="shared" si="34"/>
        <v>8.5</v>
      </c>
      <c r="F157" s="25">
        <f t="shared" si="28"/>
        <v>9.5</v>
      </c>
      <c r="G157" s="25">
        <f t="shared" si="29"/>
        <v>10</v>
      </c>
      <c r="H157" s="25">
        <f t="shared" si="30"/>
        <v>10.199999999999999</v>
      </c>
      <c r="I157" s="17">
        <v>0</v>
      </c>
      <c r="J157" s="17">
        <v>5</v>
      </c>
      <c r="K157" s="17">
        <f t="shared" si="31"/>
        <v>5</v>
      </c>
      <c r="L157" s="18">
        <f t="shared" si="32"/>
        <v>0.5</v>
      </c>
      <c r="M157" s="106"/>
    </row>
    <row r="158" spans="1:13" outlineLevel="2" x14ac:dyDescent="0.25">
      <c r="A158" s="13" t="s">
        <v>238</v>
      </c>
      <c r="B158" s="14" t="s">
        <v>303</v>
      </c>
      <c r="C158" s="15" t="s">
        <v>304</v>
      </c>
      <c r="D158" s="3">
        <v>55</v>
      </c>
      <c r="E158" s="25">
        <f t="shared" si="34"/>
        <v>46.75</v>
      </c>
      <c r="F158" s="25">
        <f t="shared" si="28"/>
        <v>52.25</v>
      </c>
      <c r="G158" s="25">
        <f t="shared" si="29"/>
        <v>55</v>
      </c>
      <c r="H158" s="25">
        <f t="shared" si="30"/>
        <v>56.1</v>
      </c>
      <c r="I158" s="17">
        <v>0</v>
      </c>
      <c r="J158" s="17">
        <v>18</v>
      </c>
      <c r="K158" s="17">
        <f t="shared" si="31"/>
        <v>18</v>
      </c>
      <c r="L158" s="18">
        <f t="shared" si="32"/>
        <v>0.32727272727272727</v>
      </c>
      <c r="M158" s="106"/>
    </row>
    <row r="159" spans="1:13" outlineLevel="2" x14ac:dyDescent="0.25">
      <c r="A159" s="13" t="s">
        <v>238</v>
      </c>
      <c r="B159" s="14" t="s">
        <v>305</v>
      </c>
      <c r="C159" s="15" t="s">
        <v>306</v>
      </c>
      <c r="D159" s="3">
        <v>10</v>
      </c>
      <c r="E159" s="25">
        <f t="shared" si="34"/>
        <v>8.5</v>
      </c>
      <c r="F159" s="25">
        <f t="shared" si="28"/>
        <v>9.5</v>
      </c>
      <c r="G159" s="25">
        <f t="shared" si="29"/>
        <v>10</v>
      </c>
      <c r="H159" s="25">
        <f t="shared" si="30"/>
        <v>10.199999999999999</v>
      </c>
      <c r="I159" s="17">
        <v>0</v>
      </c>
      <c r="J159" s="17">
        <v>3</v>
      </c>
      <c r="K159" s="17">
        <f t="shared" si="31"/>
        <v>3</v>
      </c>
      <c r="L159" s="18">
        <f t="shared" si="32"/>
        <v>0.3</v>
      </c>
      <c r="M159" s="106"/>
    </row>
    <row r="160" spans="1:13" outlineLevel="2" x14ac:dyDescent="0.25">
      <c r="A160" s="13" t="s">
        <v>238</v>
      </c>
      <c r="B160" s="14" t="s">
        <v>307</v>
      </c>
      <c r="C160" s="15" t="s">
        <v>308</v>
      </c>
      <c r="D160" s="3">
        <v>15</v>
      </c>
      <c r="E160" s="25">
        <f t="shared" si="34"/>
        <v>12.75</v>
      </c>
      <c r="F160" s="25">
        <f t="shared" si="28"/>
        <v>14.25</v>
      </c>
      <c r="G160" s="25">
        <f t="shared" si="29"/>
        <v>15</v>
      </c>
      <c r="H160" s="25">
        <f t="shared" si="30"/>
        <v>15.3</v>
      </c>
      <c r="I160" s="17">
        <v>0</v>
      </c>
      <c r="J160" s="17">
        <v>0</v>
      </c>
      <c r="K160" s="17">
        <f t="shared" si="31"/>
        <v>0</v>
      </c>
      <c r="L160" s="18">
        <f t="shared" si="32"/>
        <v>0</v>
      </c>
      <c r="M160" s="106"/>
    </row>
    <row r="161" spans="1:13" outlineLevel="2" x14ac:dyDescent="0.25">
      <c r="A161" s="13" t="s">
        <v>238</v>
      </c>
      <c r="B161" s="14" t="s">
        <v>309</v>
      </c>
      <c r="C161" s="15" t="s">
        <v>310</v>
      </c>
      <c r="D161" s="3">
        <v>89</v>
      </c>
      <c r="E161" s="25">
        <f t="shared" si="34"/>
        <v>75.649999999999991</v>
      </c>
      <c r="F161" s="25">
        <f t="shared" si="28"/>
        <v>84.55</v>
      </c>
      <c r="G161" s="25">
        <f t="shared" si="29"/>
        <v>89</v>
      </c>
      <c r="H161" s="25">
        <f t="shared" si="30"/>
        <v>90.78</v>
      </c>
      <c r="I161" s="17">
        <v>1</v>
      </c>
      <c r="J161" s="17">
        <v>39</v>
      </c>
      <c r="K161" s="17">
        <f t="shared" si="31"/>
        <v>40</v>
      </c>
      <c r="L161" s="18">
        <f t="shared" si="32"/>
        <v>0.449438202247191</v>
      </c>
      <c r="M161" s="106"/>
    </row>
    <row r="162" spans="1:13" outlineLevel="2" x14ac:dyDescent="0.25">
      <c r="A162" s="13" t="s">
        <v>238</v>
      </c>
      <c r="B162" s="14" t="s">
        <v>311</v>
      </c>
      <c r="C162" s="15" t="s">
        <v>312</v>
      </c>
      <c r="D162" s="3">
        <v>51</v>
      </c>
      <c r="E162" s="25">
        <f t="shared" si="34"/>
        <v>43.35</v>
      </c>
      <c r="F162" s="25">
        <f t="shared" si="28"/>
        <v>48.449999999999996</v>
      </c>
      <c r="G162" s="25">
        <f t="shared" si="29"/>
        <v>51</v>
      </c>
      <c r="H162" s="25">
        <f t="shared" si="30"/>
        <v>52.02</v>
      </c>
      <c r="I162" s="17">
        <v>6</v>
      </c>
      <c r="J162" s="17">
        <v>26</v>
      </c>
      <c r="K162" s="17">
        <f t="shared" si="31"/>
        <v>32</v>
      </c>
      <c r="L162" s="18">
        <f t="shared" si="32"/>
        <v>0.62745098039215685</v>
      </c>
      <c r="M162" s="106"/>
    </row>
    <row r="163" spans="1:13" outlineLevel="2" x14ac:dyDescent="0.25">
      <c r="A163" s="13" t="s">
        <v>238</v>
      </c>
      <c r="B163" s="14" t="s">
        <v>313</v>
      </c>
      <c r="C163" s="15" t="s">
        <v>314</v>
      </c>
      <c r="D163" s="3">
        <v>60</v>
      </c>
      <c r="E163" s="25">
        <f t="shared" si="34"/>
        <v>51</v>
      </c>
      <c r="F163" s="25">
        <f t="shared" si="28"/>
        <v>57</v>
      </c>
      <c r="G163" s="25">
        <f t="shared" si="29"/>
        <v>60</v>
      </c>
      <c r="H163" s="25">
        <f t="shared" si="30"/>
        <v>61.2</v>
      </c>
      <c r="I163" s="17">
        <v>2</v>
      </c>
      <c r="J163" s="17">
        <v>37</v>
      </c>
      <c r="K163" s="17">
        <f t="shared" si="31"/>
        <v>39</v>
      </c>
      <c r="L163" s="18">
        <f t="shared" si="32"/>
        <v>0.65</v>
      </c>
      <c r="M163" s="106"/>
    </row>
    <row r="164" spans="1:13" outlineLevel="2" x14ac:dyDescent="0.25">
      <c r="A164" s="13" t="s">
        <v>238</v>
      </c>
      <c r="B164" s="14" t="s">
        <v>315</v>
      </c>
      <c r="C164" s="15" t="s">
        <v>316</v>
      </c>
      <c r="D164" s="3">
        <v>84</v>
      </c>
      <c r="E164" s="25">
        <f t="shared" si="34"/>
        <v>71.399999999999991</v>
      </c>
      <c r="F164" s="25">
        <f t="shared" si="28"/>
        <v>79.8</v>
      </c>
      <c r="G164" s="25">
        <f t="shared" si="29"/>
        <v>84</v>
      </c>
      <c r="H164" s="25">
        <f t="shared" si="30"/>
        <v>85.68</v>
      </c>
      <c r="I164" s="17">
        <v>0</v>
      </c>
      <c r="J164" s="17">
        <v>5</v>
      </c>
      <c r="K164" s="17">
        <f t="shared" si="31"/>
        <v>5</v>
      </c>
      <c r="L164" s="18">
        <f t="shared" si="32"/>
        <v>5.9523809523809521E-2</v>
      </c>
      <c r="M164" s="106"/>
    </row>
    <row r="165" spans="1:13" outlineLevel="2" x14ac:dyDescent="0.25">
      <c r="A165" s="13" t="s">
        <v>238</v>
      </c>
      <c r="B165" s="14" t="s">
        <v>317</v>
      </c>
      <c r="C165" s="15" t="s">
        <v>318</v>
      </c>
      <c r="D165" s="3">
        <v>77</v>
      </c>
      <c r="E165" s="25">
        <f t="shared" si="34"/>
        <v>65.45</v>
      </c>
      <c r="F165" s="25">
        <f t="shared" si="28"/>
        <v>73.149999999999991</v>
      </c>
      <c r="G165" s="25">
        <f t="shared" si="29"/>
        <v>77</v>
      </c>
      <c r="H165" s="25">
        <f t="shared" si="30"/>
        <v>78.540000000000006</v>
      </c>
      <c r="I165" s="17">
        <v>0</v>
      </c>
      <c r="J165" s="17">
        <v>49</v>
      </c>
      <c r="K165" s="17">
        <f t="shared" si="31"/>
        <v>49</v>
      </c>
      <c r="L165" s="18">
        <f t="shared" si="32"/>
        <v>0.63636363636363635</v>
      </c>
      <c r="M165" s="106"/>
    </row>
    <row r="166" spans="1:13" outlineLevel="2" x14ac:dyDescent="0.25">
      <c r="A166" s="13" t="s">
        <v>238</v>
      </c>
      <c r="B166" s="14" t="s">
        <v>319</v>
      </c>
      <c r="C166" s="15" t="s">
        <v>320</v>
      </c>
      <c r="D166" s="3">
        <v>79</v>
      </c>
      <c r="E166" s="25">
        <f t="shared" si="34"/>
        <v>67.149999999999991</v>
      </c>
      <c r="F166" s="25">
        <f t="shared" si="28"/>
        <v>75.05</v>
      </c>
      <c r="G166" s="25">
        <f t="shared" si="29"/>
        <v>79</v>
      </c>
      <c r="H166" s="25">
        <f t="shared" si="30"/>
        <v>80.58</v>
      </c>
      <c r="I166" s="17">
        <v>2</v>
      </c>
      <c r="J166" s="17">
        <v>38</v>
      </c>
      <c r="K166" s="17">
        <f t="shared" si="31"/>
        <v>40</v>
      </c>
      <c r="L166" s="18">
        <f t="shared" si="32"/>
        <v>0.50632911392405067</v>
      </c>
      <c r="M166" s="106"/>
    </row>
    <row r="167" spans="1:13" outlineLevel="2" x14ac:dyDescent="0.25">
      <c r="A167" s="13" t="s">
        <v>238</v>
      </c>
      <c r="B167" s="14" t="s">
        <v>321</v>
      </c>
      <c r="C167" s="15" t="s">
        <v>322</v>
      </c>
      <c r="D167" s="3">
        <v>13</v>
      </c>
      <c r="E167" s="25">
        <f t="shared" si="34"/>
        <v>11.049999999999999</v>
      </c>
      <c r="F167" s="25">
        <f t="shared" si="28"/>
        <v>12.35</v>
      </c>
      <c r="G167" s="25">
        <f t="shared" si="29"/>
        <v>13</v>
      </c>
      <c r="H167" s="25">
        <f t="shared" si="30"/>
        <v>13.26</v>
      </c>
      <c r="I167" s="17">
        <v>0</v>
      </c>
      <c r="J167" s="17">
        <v>4</v>
      </c>
      <c r="K167" s="17">
        <f t="shared" si="31"/>
        <v>4</v>
      </c>
      <c r="L167" s="18">
        <f t="shared" si="32"/>
        <v>0.30769230769230771</v>
      </c>
      <c r="M167" s="106"/>
    </row>
    <row r="168" spans="1:13" outlineLevel="2" x14ac:dyDescent="0.25">
      <c r="A168" s="13" t="s">
        <v>238</v>
      </c>
      <c r="B168" s="14" t="s">
        <v>323</v>
      </c>
      <c r="C168" s="15" t="s">
        <v>324</v>
      </c>
      <c r="D168" s="3">
        <v>21</v>
      </c>
      <c r="E168" s="25">
        <f t="shared" si="34"/>
        <v>17.849999999999998</v>
      </c>
      <c r="F168" s="25">
        <f t="shared" si="28"/>
        <v>19.95</v>
      </c>
      <c r="G168" s="25">
        <f t="shared" si="29"/>
        <v>21</v>
      </c>
      <c r="H168" s="25">
        <f t="shared" si="30"/>
        <v>21.42</v>
      </c>
      <c r="I168" s="17">
        <v>1</v>
      </c>
      <c r="J168" s="17">
        <v>12</v>
      </c>
      <c r="K168" s="17">
        <f t="shared" si="31"/>
        <v>13</v>
      </c>
      <c r="L168" s="18">
        <f t="shared" si="32"/>
        <v>0.61904761904761907</v>
      </c>
      <c r="M168" s="106"/>
    </row>
    <row r="169" spans="1:13" outlineLevel="2" x14ac:dyDescent="0.25">
      <c r="A169" s="13" t="s">
        <v>238</v>
      </c>
      <c r="B169" s="14" t="s">
        <v>325</v>
      </c>
      <c r="C169" s="15" t="s">
        <v>326</v>
      </c>
      <c r="D169" s="3">
        <v>71</v>
      </c>
      <c r="E169" s="25">
        <f t="shared" si="34"/>
        <v>60.35</v>
      </c>
      <c r="F169" s="25">
        <f t="shared" si="28"/>
        <v>67.45</v>
      </c>
      <c r="G169" s="25">
        <f t="shared" si="29"/>
        <v>71</v>
      </c>
      <c r="H169" s="25">
        <f t="shared" si="30"/>
        <v>72.42</v>
      </c>
      <c r="I169" s="17">
        <v>0</v>
      </c>
      <c r="J169" s="17">
        <v>28</v>
      </c>
      <c r="K169" s="17">
        <f t="shared" si="31"/>
        <v>28</v>
      </c>
      <c r="L169" s="18">
        <f t="shared" si="32"/>
        <v>0.39436619718309857</v>
      </c>
      <c r="M169" s="106"/>
    </row>
    <row r="170" spans="1:13" outlineLevel="2" x14ac:dyDescent="0.25">
      <c r="A170" s="13" t="s">
        <v>238</v>
      </c>
      <c r="B170" s="14" t="s">
        <v>327</v>
      </c>
      <c r="C170" s="15" t="s">
        <v>328</v>
      </c>
      <c r="D170" s="3">
        <v>56</v>
      </c>
      <c r="E170" s="25">
        <f t="shared" si="34"/>
        <v>47.6</v>
      </c>
      <c r="F170" s="25">
        <f t="shared" si="28"/>
        <v>53.199999999999996</v>
      </c>
      <c r="G170" s="25">
        <f t="shared" si="29"/>
        <v>56</v>
      </c>
      <c r="H170" s="25">
        <f t="shared" si="30"/>
        <v>57.120000000000005</v>
      </c>
      <c r="I170" s="17">
        <v>0</v>
      </c>
      <c r="J170" s="17">
        <v>24</v>
      </c>
      <c r="K170" s="17">
        <f t="shared" si="31"/>
        <v>24</v>
      </c>
      <c r="L170" s="18">
        <f t="shared" si="32"/>
        <v>0.42857142857142855</v>
      </c>
      <c r="M170" s="106"/>
    </row>
    <row r="171" spans="1:13" outlineLevel="2" x14ac:dyDescent="0.25">
      <c r="A171" s="13" t="s">
        <v>238</v>
      </c>
      <c r="B171" s="14" t="s">
        <v>329</v>
      </c>
      <c r="C171" s="15" t="s">
        <v>330</v>
      </c>
      <c r="D171" s="3">
        <v>265</v>
      </c>
      <c r="E171" s="25">
        <f t="shared" si="34"/>
        <v>225.25</v>
      </c>
      <c r="F171" s="25">
        <f t="shared" si="28"/>
        <v>251.75</v>
      </c>
      <c r="G171" s="25">
        <f t="shared" si="29"/>
        <v>265</v>
      </c>
      <c r="H171" s="25">
        <f t="shared" si="30"/>
        <v>270.3</v>
      </c>
      <c r="I171" s="17">
        <v>2</v>
      </c>
      <c r="J171" s="17">
        <v>105</v>
      </c>
      <c r="K171" s="17">
        <f t="shared" si="31"/>
        <v>107</v>
      </c>
      <c r="L171" s="18">
        <f t="shared" si="32"/>
        <v>0.4037735849056604</v>
      </c>
      <c r="M171" s="106"/>
    </row>
    <row r="172" spans="1:13" s="11" customFormat="1" outlineLevel="1" x14ac:dyDescent="0.25">
      <c r="A172" s="109" t="s">
        <v>804</v>
      </c>
      <c r="B172" s="121"/>
      <c r="C172" s="118"/>
      <c r="D172" s="123">
        <f>SUBTOTAL(9,D126:D171)</f>
        <v>3476</v>
      </c>
      <c r="E172" s="122"/>
      <c r="F172" s="122"/>
      <c r="G172" s="122"/>
      <c r="H172" s="122"/>
      <c r="I172" s="120">
        <f>SUBTOTAL(9,I126:I171)</f>
        <v>58</v>
      </c>
      <c r="J172" s="120">
        <f>SUBTOTAL(9,J126:J171)</f>
        <v>1486</v>
      </c>
      <c r="K172" s="120">
        <f>SUBTOTAL(9,K126:K171)</f>
        <v>1544</v>
      </c>
      <c r="L172" s="153">
        <f t="shared" si="32"/>
        <v>0.4441887226697353</v>
      </c>
      <c r="M172" s="154"/>
    </row>
    <row r="173" spans="1:13" outlineLevel="2" x14ac:dyDescent="0.25">
      <c r="A173" s="13" t="s">
        <v>331</v>
      </c>
      <c r="B173" s="14" t="s">
        <v>332</v>
      </c>
      <c r="C173" s="15" t="s">
        <v>333</v>
      </c>
      <c r="D173" s="9">
        <v>165</v>
      </c>
      <c r="E173" s="25">
        <f t="shared" ref="E173:E179" si="35">D173*0.85</f>
        <v>140.25</v>
      </c>
      <c r="F173" s="25">
        <f t="shared" ref="F173:F179" si="36">D173*0.95</f>
        <v>156.75</v>
      </c>
      <c r="G173" s="25">
        <f t="shared" ref="G173:G179" si="37">D173*100%</f>
        <v>165</v>
      </c>
      <c r="H173" s="25">
        <f t="shared" ref="H173:H179" si="38">D173*102%</f>
        <v>168.3</v>
      </c>
      <c r="I173" s="17">
        <v>5</v>
      </c>
      <c r="J173" s="17">
        <v>79</v>
      </c>
      <c r="K173" s="17">
        <f t="shared" ref="K173:K179" si="39">SUM(I173:J173)</f>
        <v>84</v>
      </c>
      <c r="L173" s="103">
        <f t="shared" si="32"/>
        <v>0.50909090909090904</v>
      </c>
      <c r="M173" s="101"/>
    </row>
    <row r="174" spans="1:13" outlineLevel="2" x14ac:dyDescent="0.25">
      <c r="A174" s="13" t="s">
        <v>331</v>
      </c>
      <c r="B174" s="14" t="s">
        <v>334</v>
      </c>
      <c r="C174" s="15" t="s">
        <v>335</v>
      </c>
      <c r="D174" s="19">
        <v>97</v>
      </c>
      <c r="E174" s="25">
        <f t="shared" si="35"/>
        <v>82.45</v>
      </c>
      <c r="F174" s="25">
        <f t="shared" si="36"/>
        <v>92.149999999999991</v>
      </c>
      <c r="G174" s="25">
        <f t="shared" si="37"/>
        <v>97</v>
      </c>
      <c r="H174" s="25">
        <f t="shared" si="38"/>
        <v>98.94</v>
      </c>
      <c r="I174" s="17">
        <v>4</v>
      </c>
      <c r="J174" s="17">
        <v>52</v>
      </c>
      <c r="K174" s="17">
        <f t="shared" si="39"/>
        <v>56</v>
      </c>
      <c r="L174" s="18">
        <f t="shared" si="32"/>
        <v>0.57731958762886593</v>
      </c>
      <c r="M174" s="106"/>
    </row>
    <row r="175" spans="1:13" outlineLevel="2" x14ac:dyDescent="0.25">
      <c r="A175" s="27" t="s">
        <v>331</v>
      </c>
      <c r="B175" s="28" t="s">
        <v>336</v>
      </c>
      <c r="C175" s="29" t="s">
        <v>337</v>
      </c>
      <c r="D175" s="30">
        <v>1</v>
      </c>
      <c r="E175" s="31">
        <f t="shared" si="35"/>
        <v>0.85</v>
      </c>
      <c r="F175" s="31">
        <f t="shared" si="36"/>
        <v>0.95</v>
      </c>
      <c r="G175" s="31">
        <f t="shared" si="37"/>
        <v>1</v>
      </c>
      <c r="H175" s="31">
        <f t="shared" si="38"/>
        <v>1.02</v>
      </c>
      <c r="I175" s="32">
        <v>0</v>
      </c>
      <c r="J175" s="32">
        <v>2</v>
      </c>
      <c r="K175" s="32">
        <f t="shared" si="39"/>
        <v>2</v>
      </c>
      <c r="L175" s="33">
        <f t="shared" si="32"/>
        <v>2</v>
      </c>
      <c r="M175" s="107">
        <v>45505</v>
      </c>
    </row>
    <row r="176" spans="1:13" outlineLevel="2" x14ac:dyDescent="0.25">
      <c r="A176" s="13" t="s">
        <v>331</v>
      </c>
      <c r="B176" s="14" t="s">
        <v>338</v>
      </c>
      <c r="C176" s="15" t="s">
        <v>337</v>
      </c>
      <c r="D176" s="19">
        <v>25</v>
      </c>
      <c r="E176" s="25">
        <f t="shared" si="35"/>
        <v>21.25</v>
      </c>
      <c r="F176" s="25">
        <f t="shared" si="36"/>
        <v>23.75</v>
      </c>
      <c r="G176" s="25">
        <f t="shared" si="37"/>
        <v>25</v>
      </c>
      <c r="H176" s="25">
        <f t="shared" si="38"/>
        <v>25.5</v>
      </c>
      <c r="I176" s="17">
        <v>4</v>
      </c>
      <c r="J176" s="17">
        <v>13</v>
      </c>
      <c r="K176" s="17">
        <f t="shared" si="39"/>
        <v>17</v>
      </c>
      <c r="L176" s="18">
        <f t="shared" si="32"/>
        <v>0.68</v>
      </c>
      <c r="M176" s="106"/>
    </row>
    <row r="177" spans="1:13" outlineLevel="2" x14ac:dyDescent="0.25">
      <c r="A177" s="13" t="s">
        <v>331</v>
      </c>
      <c r="B177" s="14" t="s">
        <v>339</v>
      </c>
      <c r="C177" s="15" t="s">
        <v>337</v>
      </c>
      <c r="D177" s="19">
        <v>173</v>
      </c>
      <c r="E177" s="25">
        <f t="shared" si="35"/>
        <v>147.04999999999998</v>
      </c>
      <c r="F177" s="25">
        <f t="shared" si="36"/>
        <v>164.35</v>
      </c>
      <c r="G177" s="25">
        <f t="shared" si="37"/>
        <v>173</v>
      </c>
      <c r="H177" s="25">
        <f t="shared" si="38"/>
        <v>176.46</v>
      </c>
      <c r="I177" s="17">
        <v>3</v>
      </c>
      <c r="J177" s="17">
        <v>61</v>
      </c>
      <c r="K177" s="17">
        <f t="shared" si="39"/>
        <v>64</v>
      </c>
      <c r="L177" s="18">
        <f t="shared" si="32"/>
        <v>0.36994219653179189</v>
      </c>
      <c r="M177" s="106"/>
    </row>
    <row r="178" spans="1:13" outlineLevel="2" x14ac:dyDescent="0.25">
      <c r="A178" s="13" t="s">
        <v>331</v>
      </c>
      <c r="B178" s="14" t="s">
        <v>340</v>
      </c>
      <c r="C178" s="15" t="s">
        <v>337</v>
      </c>
      <c r="D178" s="19">
        <v>48</v>
      </c>
      <c r="E178" s="25">
        <f t="shared" si="35"/>
        <v>40.799999999999997</v>
      </c>
      <c r="F178" s="25">
        <f t="shared" si="36"/>
        <v>45.599999999999994</v>
      </c>
      <c r="G178" s="25">
        <f t="shared" si="37"/>
        <v>48</v>
      </c>
      <c r="H178" s="25">
        <f t="shared" si="38"/>
        <v>48.96</v>
      </c>
      <c r="I178" s="17">
        <v>0</v>
      </c>
      <c r="J178" s="17">
        <v>19</v>
      </c>
      <c r="K178" s="17">
        <f t="shared" si="39"/>
        <v>19</v>
      </c>
      <c r="L178" s="18">
        <f t="shared" si="32"/>
        <v>0.39583333333333331</v>
      </c>
      <c r="M178" s="106"/>
    </row>
    <row r="179" spans="1:13" outlineLevel="2" x14ac:dyDescent="0.25">
      <c r="A179" s="13" t="s">
        <v>331</v>
      </c>
      <c r="B179" s="14" t="s">
        <v>341</v>
      </c>
      <c r="C179" s="15" t="s">
        <v>337</v>
      </c>
      <c r="D179" s="19">
        <v>5</v>
      </c>
      <c r="E179" s="25">
        <f t="shared" si="35"/>
        <v>4.25</v>
      </c>
      <c r="F179" s="25">
        <f t="shared" si="36"/>
        <v>4.75</v>
      </c>
      <c r="G179" s="25">
        <f t="shared" si="37"/>
        <v>5</v>
      </c>
      <c r="H179" s="25">
        <f t="shared" si="38"/>
        <v>5.0999999999999996</v>
      </c>
      <c r="I179" s="17">
        <v>0</v>
      </c>
      <c r="J179" s="17">
        <v>4</v>
      </c>
      <c r="K179" s="17">
        <f t="shared" si="39"/>
        <v>4</v>
      </c>
      <c r="L179" s="18">
        <f t="shared" si="32"/>
        <v>0.8</v>
      </c>
      <c r="M179" s="106"/>
    </row>
    <row r="180" spans="1:13" s="11" customFormat="1" outlineLevel="1" x14ac:dyDescent="0.25">
      <c r="A180" s="109" t="s">
        <v>805</v>
      </c>
      <c r="B180" s="121"/>
      <c r="C180" s="118"/>
      <c r="D180" s="124">
        <f>SUBTOTAL(9,D173:D179)</f>
        <v>514</v>
      </c>
      <c r="E180" s="122"/>
      <c r="F180" s="122"/>
      <c r="G180" s="122"/>
      <c r="H180" s="122"/>
      <c r="I180" s="120">
        <f>SUBTOTAL(9,I173:I179)</f>
        <v>16</v>
      </c>
      <c r="J180" s="120">
        <f>SUBTOTAL(9,J173:J179)</f>
        <v>230</v>
      </c>
      <c r="K180" s="120">
        <f>SUBTOTAL(9,K173:K179)</f>
        <v>246</v>
      </c>
      <c r="L180" s="153">
        <f t="shared" si="32"/>
        <v>0.47859922178988329</v>
      </c>
      <c r="M180" s="154"/>
    </row>
    <row r="181" spans="1:13" outlineLevel="2" x14ac:dyDescent="0.25">
      <c r="A181" s="13" t="s">
        <v>342</v>
      </c>
      <c r="B181" s="14" t="s">
        <v>343</v>
      </c>
      <c r="C181" s="15" t="s">
        <v>344</v>
      </c>
      <c r="D181" s="19">
        <v>65</v>
      </c>
      <c r="E181" s="25">
        <f t="shared" ref="E181:E187" si="40">D181*0.85</f>
        <v>55.25</v>
      </c>
      <c r="F181" s="25">
        <f t="shared" ref="F181:F187" si="41">D181*0.95</f>
        <v>61.75</v>
      </c>
      <c r="G181" s="25">
        <f t="shared" ref="G181:G187" si="42">D181*100%</f>
        <v>65</v>
      </c>
      <c r="H181" s="25">
        <f t="shared" ref="H181:H187" si="43">D181*102%</f>
        <v>66.3</v>
      </c>
      <c r="I181" s="17">
        <v>5</v>
      </c>
      <c r="J181" s="17">
        <v>24</v>
      </c>
      <c r="K181" s="17">
        <f t="shared" ref="K181:K187" si="44">SUM(I181:J181)</f>
        <v>29</v>
      </c>
      <c r="L181" s="103">
        <f t="shared" si="32"/>
        <v>0.44615384615384618</v>
      </c>
      <c r="M181" s="101"/>
    </row>
    <row r="182" spans="1:13" outlineLevel="2" x14ac:dyDescent="0.25">
      <c r="A182" s="13" t="s">
        <v>342</v>
      </c>
      <c r="B182" s="14" t="s">
        <v>345</v>
      </c>
      <c r="C182" s="15" t="s">
        <v>346</v>
      </c>
      <c r="D182" s="19">
        <v>44</v>
      </c>
      <c r="E182" s="25">
        <f t="shared" si="40"/>
        <v>37.4</v>
      </c>
      <c r="F182" s="25">
        <f t="shared" si="41"/>
        <v>41.8</v>
      </c>
      <c r="G182" s="25">
        <f t="shared" si="42"/>
        <v>44</v>
      </c>
      <c r="H182" s="25">
        <f t="shared" si="43"/>
        <v>44.88</v>
      </c>
      <c r="I182" s="17">
        <v>0</v>
      </c>
      <c r="J182" s="17">
        <v>22</v>
      </c>
      <c r="K182" s="17">
        <f t="shared" si="44"/>
        <v>22</v>
      </c>
      <c r="L182" s="18">
        <f t="shared" si="32"/>
        <v>0.5</v>
      </c>
      <c r="M182" s="106"/>
    </row>
    <row r="183" spans="1:13" outlineLevel="2" x14ac:dyDescent="0.25">
      <c r="A183" s="13" t="s">
        <v>342</v>
      </c>
      <c r="B183" s="14" t="s">
        <v>347</v>
      </c>
      <c r="C183" s="15" t="s">
        <v>344</v>
      </c>
      <c r="D183" s="19">
        <v>69</v>
      </c>
      <c r="E183" s="25">
        <f t="shared" si="40"/>
        <v>58.65</v>
      </c>
      <c r="F183" s="25">
        <f t="shared" si="41"/>
        <v>65.55</v>
      </c>
      <c r="G183" s="25">
        <f t="shared" si="42"/>
        <v>69</v>
      </c>
      <c r="H183" s="25">
        <f t="shared" si="43"/>
        <v>70.38</v>
      </c>
      <c r="I183" s="17">
        <v>0</v>
      </c>
      <c r="J183" s="17">
        <v>25</v>
      </c>
      <c r="K183" s="17">
        <f t="shared" si="44"/>
        <v>25</v>
      </c>
      <c r="L183" s="18">
        <f t="shared" si="32"/>
        <v>0.36231884057971014</v>
      </c>
      <c r="M183" s="106"/>
    </row>
    <row r="184" spans="1:13" outlineLevel="2" x14ac:dyDescent="0.25">
      <c r="A184" s="13" t="s">
        <v>342</v>
      </c>
      <c r="B184" s="14" t="s">
        <v>348</v>
      </c>
      <c r="C184" s="15" t="s">
        <v>344</v>
      </c>
      <c r="D184" s="19">
        <v>54</v>
      </c>
      <c r="E184" s="25">
        <f t="shared" si="40"/>
        <v>45.9</v>
      </c>
      <c r="F184" s="25">
        <f t="shared" si="41"/>
        <v>51.3</v>
      </c>
      <c r="G184" s="25">
        <f t="shared" si="42"/>
        <v>54</v>
      </c>
      <c r="H184" s="25">
        <f t="shared" si="43"/>
        <v>55.08</v>
      </c>
      <c r="I184" s="17">
        <v>0</v>
      </c>
      <c r="J184" s="17">
        <v>18</v>
      </c>
      <c r="K184" s="17">
        <f t="shared" si="44"/>
        <v>18</v>
      </c>
      <c r="L184" s="18">
        <f t="shared" si="32"/>
        <v>0.33333333333333331</v>
      </c>
      <c r="M184" s="106"/>
    </row>
    <row r="185" spans="1:13" outlineLevel="2" x14ac:dyDescent="0.25">
      <c r="A185" s="13" t="s">
        <v>342</v>
      </c>
      <c r="B185" s="14" t="s">
        <v>349</v>
      </c>
      <c r="C185" s="15" t="s">
        <v>350</v>
      </c>
      <c r="D185" s="19">
        <v>181</v>
      </c>
      <c r="E185" s="25">
        <f t="shared" si="40"/>
        <v>153.85</v>
      </c>
      <c r="F185" s="25">
        <f t="shared" si="41"/>
        <v>171.95</v>
      </c>
      <c r="G185" s="25">
        <f t="shared" si="42"/>
        <v>181</v>
      </c>
      <c r="H185" s="25">
        <f t="shared" si="43"/>
        <v>184.62</v>
      </c>
      <c r="I185" s="17">
        <v>0</v>
      </c>
      <c r="J185" s="17">
        <v>74</v>
      </c>
      <c r="K185" s="17">
        <f t="shared" si="44"/>
        <v>74</v>
      </c>
      <c r="L185" s="18">
        <f t="shared" si="32"/>
        <v>0.40883977900552487</v>
      </c>
      <c r="M185" s="106"/>
    </row>
    <row r="186" spans="1:13" outlineLevel="2" x14ac:dyDescent="0.25">
      <c r="A186" s="13" t="s">
        <v>342</v>
      </c>
      <c r="B186" s="14" t="s">
        <v>351</v>
      </c>
      <c r="C186" s="15" t="s">
        <v>344</v>
      </c>
      <c r="D186" s="19">
        <v>32</v>
      </c>
      <c r="E186" s="25">
        <f t="shared" si="40"/>
        <v>27.2</v>
      </c>
      <c r="F186" s="25">
        <f t="shared" si="41"/>
        <v>30.4</v>
      </c>
      <c r="G186" s="25">
        <f t="shared" si="42"/>
        <v>32</v>
      </c>
      <c r="H186" s="25">
        <f t="shared" si="43"/>
        <v>32.64</v>
      </c>
      <c r="I186" s="17">
        <v>0</v>
      </c>
      <c r="J186" s="17">
        <v>2</v>
      </c>
      <c r="K186" s="17">
        <f t="shared" si="44"/>
        <v>2</v>
      </c>
      <c r="L186" s="18">
        <f t="shared" si="32"/>
        <v>6.25E-2</v>
      </c>
      <c r="M186" s="106"/>
    </row>
    <row r="187" spans="1:13" outlineLevel="2" x14ac:dyDescent="0.25">
      <c r="A187" s="13" t="s">
        <v>342</v>
      </c>
      <c r="B187" s="14" t="s">
        <v>352</v>
      </c>
      <c r="C187" s="15" t="s">
        <v>344</v>
      </c>
      <c r="D187" s="19">
        <v>18</v>
      </c>
      <c r="E187" s="25">
        <f t="shared" si="40"/>
        <v>15.299999999999999</v>
      </c>
      <c r="F187" s="25">
        <f t="shared" si="41"/>
        <v>17.099999999999998</v>
      </c>
      <c r="G187" s="25">
        <f t="shared" si="42"/>
        <v>18</v>
      </c>
      <c r="H187" s="25">
        <f t="shared" si="43"/>
        <v>18.36</v>
      </c>
      <c r="I187" s="17">
        <v>0</v>
      </c>
      <c r="J187" s="17">
        <v>3</v>
      </c>
      <c r="K187" s="17">
        <f t="shared" si="44"/>
        <v>3</v>
      </c>
      <c r="L187" s="18">
        <f t="shared" si="32"/>
        <v>0.16666666666666666</v>
      </c>
      <c r="M187" s="106"/>
    </row>
    <row r="188" spans="1:13" s="11" customFormat="1" outlineLevel="1" x14ac:dyDescent="0.25">
      <c r="A188" s="109" t="s">
        <v>806</v>
      </c>
      <c r="B188" s="121"/>
      <c r="C188" s="118"/>
      <c r="D188" s="124">
        <f>SUBTOTAL(9,D181:D187)</f>
        <v>463</v>
      </c>
      <c r="E188" s="122"/>
      <c r="F188" s="122"/>
      <c r="G188" s="122"/>
      <c r="H188" s="122"/>
      <c r="I188" s="120">
        <f>SUBTOTAL(9,I181:I187)</f>
        <v>5</v>
      </c>
      <c r="J188" s="120">
        <f>SUBTOTAL(9,J181:J187)</f>
        <v>168</v>
      </c>
      <c r="K188" s="120">
        <f>SUBTOTAL(9,K181:K187)</f>
        <v>173</v>
      </c>
      <c r="L188" s="153">
        <f t="shared" si="32"/>
        <v>0.37365010799136067</v>
      </c>
      <c r="M188" s="154"/>
    </row>
    <row r="189" spans="1:13" outlineLevel="2" x14ac:dyDescent="0.25">
      <c r="A189" s="13" t="s">
        <v>353</v>
      </c>
      <c r="B189" s="14" t="s">
        <v>354</v>
      </c>
      <c r="C189" s="15" t="s">
        <v>355</v>
      </c>
      <c r="D189" s="3">
        <v>64</v>
      </c>
      <c r="E189" s="25">
        <f t="shared" ref="E189:E221" si="45">D189*0.85</f>
        <v>54.4</v>
      </c>
      <c r="F189" s="25">
        <f t="shared" ref="F189:F220" si="46">D189*0.95</f>
        <v>60.8</v>
      </c>
      <c r="G189" s="25">
        <f t="shared" ref="G189:G220" si="47">D189*100%</f>
        <v>64</v>
      </c>
      <c r="H189" s="25">
        <f t="shared" ref="H189:H220" si="48">D189*102%</f>
        <v>65.28</v>
      </c>
      <c r="I189" s="17">
        <v>1</v>
      </c>
      <c r="J189" s="17">
        <v>42</v>
      </c>
      <c r="K189" s="17">
        <f t="shared" ref="K189:K220" si="49">SUM(I189:J189)</f>
        <v>43</v>
      </c>
      <c r="L189" s="103">
        <f t="shared" si="32"/>
        <v>0.671875</v>
      </c>
      <c r="M189" s="101"/>
    </row>
    <row r="190" spans="1:13" outlineLevel="2" x14ac:dyDescent="0.25">
      <c r="A190" s="13" t="s">
        <v>353</v>
      </c>
      <c r="B190" s="14" t="s">
        <v>356</v>
      </c>
      <c r="C190" s="15" t="s">
        <v>357</v>
      </c>
      <c r="D190" s="3">
        <v>49</v>
      </c>
      <c r="E190" s="25">
        <f t="shared" si="45"/>
        <v>41.65</v>
      </c>
      <c r="F190" s="25">
        <f t="shared" si="46"/>
        <v>46.55</v>
      </c>
      <c r="G190" s="25">
        <f t="shared" si="47"/>
        <v>49</v>
      </c>
      <c r="H190" s="25">
        <f t="shared" si="48"/>
        <v>49.980000000000004</v>
      </c>
      <c r="I190" s="17">
        <v>0</v>
      </c>
      <c r="J190" s="17">
        <v>5</v>
      </c>
      <c r="K190" s="17">
        <f t="shared" si="49"/>
        <v>5</v>
      </c>
      <c r="L190" s="18">
        <f t="shared" si="32"/>
        <v>0.10204081632653061</v>
      </c>
      <c r="M190" s="106"/>
    </row>
    <row r="191" spans="1:13" outlineLevel="2" x14ac:dyDescent="0.25">
      <c r="A191" s="13" t="s">
        <v>353</v>
      </c>
      <c r="B191" s="14" t="s">
        <v>358</v>
      </c>
      <c r="C191" s="15" t="s">
        <v>359</v>
      </c>
      <c r="D191" s="3">
        <v>29</v>
      </c>
      <c r="E191" s="25">
        <f t="shared" si="45"/>
        <v>24.65</v>
      </c>
      <c r="F191" s="25">
        <f t="shared" si="46"/>
        <v>27.549999999999997</v>
      </c>
      <c r="G191" s="25">
        <f t="shared" si="47"/>
        <v>29</v>
      </c>
      <c r="H191" s="25">
        <f t="shared" si="48"/>
        <v>29.580000000000002</v>
      </c>
      <c r="I191" s="17">
        <v>0</v>
      </c>
      <c r="J191" s="17">
        <v>19</v>
      </c>
      <c r="K191" s="17">
        <f t="shared" si="49"/>
        <v>19</v>
      </c>
      <c r="L191" s="18">
        <f t="shared" si="32"/>
        <v>0.65517241379310343</v>
      </c>
      <c r="M191" s="106"/>
    </row>
    <row r="192" spans="1:13" outlineLevel="2" x14ac:dyDescent="0.25">
      <c r="A192" s="13" t="s">
        <v>353</v>
      </c>
      <c r="B192" s="14" t="s">
        <v>360</v>
      </c>
      <c r="C192" s="15" t="s">
        <v>361</v>
      </c>
      <c r="D192" s="3">
        <v>200</v>
      </c>
      <c r="E192" s="25">
        <f t="shared" si="45"/>
        <v>170</v>
      </c>
      <c r="F192" s="25">
        <f t="shared" si="46"/>
        <v>190</v>
      </c>
      <c r="G192" s="25">
        <f t="shared" si="47"/>
        <v>200</v>
      </c>
      <c r="H192" s="25">
        <f t="shared" si="48"/>
        <v>204</v>
      </c>
      <c r="I192" s="17">
        <v>10</v>
      </c>
      <c r="J192" s="17">
        <v>115</v>
      </c>
      <c r="K192" s="17">
        <f t="shared" si="49"/>
        <v>125</v>
      </c>
      <c r="L192" s="18">
        <f t="shared" si="32"/>
        <v>0.625</v>
      </c>
      <c r="M192" s="106"/>
    </row>
    <row r="193" spans="1:13" outlineLevel="2" x14ac:dyDescent="0.25">
      <c r="A193" s="13" t="s">
        <v>353</v>
      </c>
      <c r="B193" s="14" t="s">
        <v>362</v>
      </c>
      <c r="C193" s="15" t="s">
        <v>363</v>
      </c>
      <c r="D193" s="3">
        <v>117</v>
      </c>
      <c r="E193" s="25">
        <f t="shared" si="45"/>
        <v>99.45</v>
      </c>
      <c r="F193" s="25">
        <f t="shared" si="46"/>
        <v>111.14999999999999</v>
      </c>
      <c r="G193" s="25">
        <f t="shared" si="47"/>
        <v>117</v>
      </c>
      <c r="H193" s="25">
        <f t="shared" si="48"/>
        <v>119.34</v>
      </c>
      <c r="I193" s="17">
        <v>1</v>
      </c>
      <c r="J193" s="17">
        <v>65</v>
      </c>
      <c r="K193" s="17">
        <f t="shared" si="49"/>
        <v>66</v>
      </c>
      <c r="L193" s="18">
        <f t="shared" si="32"/>
        <v>0.5641025641025641</v>
      </c>
      <c r="M193" s="106"/>
    </row>
    <row r="194" spans="1:13" outlineLevel="2" x14ac:dyDescent="0.25">
      <c r="A194" s="13" t="s">
        <v>353</v>
      </c>
      <c r="B194" s="14" t="s">
        <v>364</v>
      </c>
      <c r="C194" s="15" t="s">
        <v>365</v>
      </c>
      <c r="D194" s="3">
        <v>102</v>
      </c>
      <c r="E194" s="25">
        <f t="shared" si="45"/>
        <v>86.7</v>
      </c>
      <c r="F194" s="25">
        <f t="shared" si="46"/>
        <v>96.899999999999991</v>
      </c>
      <c r="G194" s="25">
        <f t="shared" si="47"/>
        <v>102</v>
      </c>
      <c r="H194" s="25">
        <f t="shared" si="48"/>
        <v>104.04</v>
      </c>
      <c r="I194" s="17">
        <v>3</v>
      </c>
      <c r="J194" s="17">
        <v>22</v>
      </c>
      <c r="K194" s="17">
        <f t="shared" si="49"/>
        <v>25</v>
      </c>
      <c r="L194" s="18">
        <f t="shared" si="32"/>
        <v>0.24509803921568626</v>
      </c>
      <c r="M194" s="106"/>
    </row>
    <row r="195" spans="1:13" outlineLevel="2" x14ac:dyDescent="0.25">
      <c r="A195" s="13" t="s">
        <v>353</v>
      </c>
      <c r="B195" s="14" t="s">
        <v>366</v>
      </c>
      <c r="C195" s="15" t="s">
        <v>367</v>
      </c>
      <c r="D195" s="3">
        <v>1</v>
      </c>
      <c r="E195" s="25">
        <f t="shared" si="45"/>
        <v>0.85</v>
      </c>
      <c r="F195" s="25">
        <f t="shared" si="46"/>
        <v>0.95</v>
      </c>
      <c r="G195" s="25">
        <f t="shared" si="47"/>
        <v>1</v>
      </c>
      <c r="H195" s="25">
        <f t="shared" si="48"/>
        <v>1.02</v>
      </c>
      <c r="I195" s="17">
        <v>0</v>
      </c>
      <c r="J195" s="17">
        <v>0</v>
      </c>
      <c r="K195" s="17">
        <f t="shared" si="49"/>
        <v>0</v>
      </c>
      <c r="L195" s="18">
        <f t="shared" si="32"/>
        <v>0</v>
      </c>
      <c r="M195" s="106"/>
    </row>
    <row r="196" spans="1:13" outlineLevel="2" x14ac:dyDescent="0.25">
      <c r="A196" s="13" t="s">
        <v>353</v>
      </c>
      <c r="B196" s="14" t="s">
        <v>368</v>
      </c>
      <c r="C196" s="15" t="s">
        <v>369</v>
      </c>
      <c r="D196" s="3">
        <v>212</v>
      </c>
      <c r="E196" s="25">
        <f t="shared" si="45"/>
        <v>180.2</v>
      </c>
      <c r="F196" s="25">
        <f t="shared" si="46"/>
        <v>201.39999999999998</v>
      </c>
      <c r="G196" s="25">
        <f t="shared" si="47"/>
        <v>212</v>
      </c>
      <c r="H196" s="25">
        <f t="shared" si="48"/>
        <v>216.24</v>
      </c>
      <c r="I196" s="17">
        <v>5</v>
      </c>
      <c r="J196" s="17">
        <v>117</v>
      </c>
      <c r="K196" s="17">
        <f t="shared" si="49"/>
        <v>122</v>
      </c>
      <c r="L196" s="18">
        <f t="shared" ref="L196:L259" si="50">K196/D196</f>
        <v>0.57547169811320753</v>
      </c>
      <c r="M196" s="106"/>
    </row>
    <row r="197" spans="1:13" outlineLevel="2" x14ac:dyDescent="0.25">
      <c r="A197" s="13" t="s">
        <v>353</v>
      </c>
      <c r="B197" s="14" t="s">
        <v>370</v>
      </c>
      <c r="C197" s="15" t="s">
        <v>371</v>
      </c>
      <c r="D197" s="3">
        <v>124</v>
      </c>
      <c r="E197" s="25">
        <f t="shared" si="45"/>
        <v>105.39999999999999</v>
      </c>
      <c r="F197" s="25">
        <f t="shared" si="46"/>
        <v>117.8</v>
      </c>
      <c r="G197" s="25">
        <f t="shared" si="47"/>
        <v>124</v>
      </c>
      <c r="H197" s="25">
        <f t="shared" si="48"/>
        <v>126.48</v>
      </c>
      <c r="I197" s="17">
        <v>2</v>
      </c>
      <c r="J197" s="17">
        <v>86</v>
      </c>
      <c r="K197" s="17">
        <f t="shared" si="49"/>
        <v>88</v>
      </c>
      <c r="L197" s="18">
        <f t="shared" si="50"/>
        <v>0.70967741935483875</v>
      </c>
      <c r="M197" s="106"/>
    </row>
    <row r="198" spans="1:13" outlineLevel="2" x14ac:dyDescent="0.25">
      <c r="A198" s="13" t="s">
        <v>353</v>
      </c>
      <c r="B198" s="14" t="s">
        <v>372</v>
      </c>
      <c r="C198" s="15" t="s">
        <v>373</v>
      </c>
      <c r="D198" s="3">
        <v>126</v>
      </c>
      <c r="E198" s="25">
        <f t="shared" si="45"/>
        <v>107.1</v>
      </c>
      <c r="F198" s="25">
        <f t="shared" si="46"/>
        <v>119.69999999999999</v>
      </c>
      <c r="G198" s="25">
        <f t="shared" si="47"/>
        <v>126</v>
      </c>
      <c r="H198" s="25">
        <f t="shared" si="48"/>
        <v>128.52000000000001</v>
      </c>
      <c r="I198" s="17">
        <v>3</v>
      </c>
      <c r="J198" s="17">
        <v>69</v>
      </c>
      <c r="K198" s="17">
        <f t="shared" si="49"/>
        <v>72</v>
      </c>
      <c r="L198" s="18">
        <f t="shared" si="50"/>
        <v>0.5714285714285714</v>
      </c>
      <c r="M198" s="106"/>
    </row>
    <row r="199" spans="1:13" outlineLevel="2" x14ac:dyDescent="0.25">
      <c r="A199" s="13" t="s">
        <v>353</v>
      </c>
      <c r="B199" s="14" t="s">
        <v>374</v>
      </c>
      <c r="C199" s="15" t="s">
        <v>375</v>
      </c>
      <c r="D199" s="3">
        <v>174</v>
      </c>
      <c r="E199" s="25">
        <f t="shared" si="45"/>
        <v>147.9</v>
      </c>
      <c r="F199" s="25">
        <f t="shared" si="46"/>
        <v>165.29999999999998</v>
      </c>
      <c r="G199" s="25">
        <f t="shared" si="47"/>
        <v>174</v>
      </c>
      <c r="H199" s="25">
        <f t="shared" si="48"/>
        <v>177.48</v>
      </c>
      <c r="I199" s="17">
        <v>5</v>
      </c>
      <c r="J199" s="17">
        <v>89</v>
      </c>
      <c r="K199" s="17">
        <f t="shared" si="49"/>
        <v>94</v>
      </c>
      <c r="L199" s="18">
        <f t="shared" si="50"/>
        <v>0.54022988505747127</v>
      </c>
      <c r="M199" s="106"/>
    </row>
    <row r="200" spans="1:13" outlineLevel="2" x14ac:dyDescent="0.25">
      <c r="A200" s="13" t="s">
        <v>353</v>
      </c>
      <c r="B200" s="14" t="s">
        <v>376</v>
      </c>
      <c r="C200" s="15" t="s">
        <v>377</v>
      </c>
      <c r="D200" s="3">
        <v>28</v>
      </c>
      <c r="E200" s="25">
        <f t="shared" si="45"/>
        <v>23.8</v>
      </c>
      <c r="F200" s="25">
        <f t="shared" si="46"/>
        <v>26.599999999999998</v>
      </c>
      <c r="G200" s="25">
        <f t="shared" si="47"/>
        <v>28</v>
      </c>
      <c r="H200" s="25">
        <f t="shared" si="48"/>
        <v>28.560000000000002</v>
      </c>
      <c r="I200" s="17">
        <v>0</v>
      </c>
      <c r="J200" s="17">
        <v>19</v>
      </c>
      <c r="K200" s="17">
        <f t="shared" si="49"/>
        <v>19</v>
      </c>
      <c r="L200" s="18">
        <f t="shared" si="50"/>
        <v>0.6785714285714286</v>
      </c>
      <c r="M200" s="106"/>
    </row>
    <row r="201" spans="1:13" outlineLevel="2" x14ac:dyDescent="0.25">
      <c r="A201" s="13" t="s">
        <v>353</v>
      </c>
      <c r="B201" s="14" t="s">
        <v>378</v>
      </c>
      <c r="C201" s="15" t="s">
        <v>379</v>
      </c>
      <c r="D201" s="3">
        <v>56</v>
      </c>
      <c r="E201" s="25">
        <f t="shared" si="45"/>
        <v>47.6</v>
      </c>
      <c r="F201" s="25">
        <f t="shared" si="46"/>
        <v>53.199999999999996</v>
      </c>
      <c r="G201" s="25">
        <f t="shared" si="47"/>
        <v>56</v>
      </c>
      <c r="H201" s="25">
        <f t="shared" si="48"/>
        <v>57.120000000000005</v>
      </c>
      <c r="I201" s="17">
        <v>0</v>
      </c>
      <c r="J201" s="17">
        <v>40</v>
      </c>
      <c r="K201" s="17">
        <f t="shared" si="49"/>
        <v>40</v>
      </c>
      <c r="L201" s="18">
        <f t="shared" si="50"/>
        <v>0.7142857142857143</v>
      </c>
      <c r="M201" s="106"/>
    </row>
    <row r="202" spans="1:13" outlineLevel="2" x14ac:dyDescent="0.25">
      <c r="A202" s="13" t="s">
        <v>353</v>
      </c>
      <c r="B202" s="14" t="s">
        <v>380</v>
      </c>
      <c r="C202" s="15" t="s">
        <v>381</v>
      </c>
      <c r="D202" s="4">
        <v>2</v>
      </c>
      <c r="E202" s="25">
        <f t="shared" si="45"/>
        <v>1.7</v>
      </c>
      <c r="F202" s="25">
        <f t="shared" si="46"/>
        <v>1.9</v>
      </c>
      <c r="G202" s="25">
        <f t="shared" si="47"/>
        <v>2</v>
      </c>
      <c r="H202" s="25">
        <f t="shared" si="48"/>
        <v>2.04</v>
      </c>
      <c r="I202" s="17">
        <v>0</v>
      </c>
      <c r="J202" s="17">
        <v>0</v>
      </c>
      <c r="K202" s="17">
        <f t="shared" si="49"/>
        <v>0</v>
      </c>
      <c r="L202" s="18">
        <f t="shared" si="50"/>
        <v>0</v>
      </c>
      <c r="M202" s="106"/>
    </row>
    <row r="203" spans="1:13" outlineLevel="2" x14ac:dyDescent="0.25">
      <c r="A203" s="13" t="s">
        <v>353</v>
      </c>
      <c r="B203" s="14" t="s">
        <v>382</v>
      </c>
      <c r="C203" s="15" t="s">
        <v>383</v>
      </c>
      <c r="D203" s="3">
        <v>41</v>
      </c>
      <c r="E203" s="25">
        <f t="shared" si="45"/>
        <v>34.85</v>
      </c>
      <c r="F203" s="25">
        <f t="shared" si="46"/>
        <v>38.949999999999996</v>
      </c>
      <c r="G203" s="25">
        <f t="shared" si="47"/>
        <v>41</v>
      </c>
      <c r="H203" s="25">
        <f t="shared" si="48"/>
        <v>41.82</v>
      </c>
      <c r="I203" s="17">
        <v>0</v>
      </c>
      <c r="J203" s="17">
        <v>1</v>
      </c>
      <c r="K203" s="17">
        <f t="shared" si="49"/>
        <v>1</v>
      </c>
      <c r="L203" s="18">
        <f t="shared" si="50"/>
        <v>2.4390243902439025E-2</v>
      </c>
      <c r="M203" s="106"/>
    </row>
    <row r="204" spans="1:13" outlineLevel="2" x14ac:dyDescent="0.25">
      <c r="A204" s="13" t="s">
        <v>353</v>
      </c>
      <c r="B204" s="14" t="s">
        <v>384</v>
      </c>
      <c r="C204" s="15" t="s">
        <v>385</v>
      </c>
      <c r="D204" s="3">
        <v>188</v>
      </c>
      <c r="E204" s="25">
        <f t="shared" si="45"/>
        <v>159.79999999999998</v>
      </c>
      <c r="F204" s="25">
        <f t="shared" si="46"/>
        <v>178.6</v>
      </c>
      <c r="G204" s="25">
        <f t="shared" si="47"/>
        <v>188</v>
      </c>
      <c r="H204" s="25">
        <f t="shared" si="48"/>
        <v>191.76</v>
      </c>
      <c r="I204" s="17">
        <v>3</v>
      </c>
      <c r="J204" s="17">
        <v>140</v>
      </c>
      <c r="K204" s="17">
        <f t="shared" si="49"/>
        <v>143</v>
      </c>
      <c r="L204" s="18">
        <f t="shared" si="50"/>
        <v>0.76063829787234039</v>
      </c>
      <c r="M204" s="106"/>
    </row>
    <row r="205" spans="1:13" outlineLevel="2" x14ac:dyDescent="0.25">
      <c r="A205" s="13" t="s">
        <v>353</v>
      </c>
      <c r="B205" s="14" t="s">
        <v>386</v>
      </c>
      <c r="C205" s="15" t="s">
        <v>387</v>
      </c>
      <c r="D205" s="3">
        <v>58</v>
      </c>
      <c r="E205" s="25">
        <f t="shared" si="45"/>
        <v>49.3</v>
      </c>
      <c r="F205" s="25">
        <f t="shared" si="46"/>
        <v>55.099999999999994</v>
      </c>
      <c r="G205" s="25">
        <f t="shared" si="47"/>
        <v>58</v>
      </c>
      <c r="H205" s="25">
        <f t="shared" si="48"/>
        <v>59.160000000000004</v>
      </c>
      <c r="I205" s="17">
        <v>0</v>
      </c>
      <c r="J205" s="17">
        <v>5</v>
      </c>
      <c r="K205" s="17">
        <f t="shared" si="49"/>
        <v>5</v>
      </c>
      <c r="L205" s="18">
        <f t="shared" si="50"/>
        <v>8.6206896551724144E-2</v>
      </c>
      <c r="M205" s="106"/>
    </row>
    <row r="206" spans="1:13" outlineLevel="2" x14ac:dyDescent="0.25">
      <c r="A206" s="13" t="s">
        <v>353</v>
      </c>
      <c r="B206" s="14" t="s">
        <v>388</v>
      </c>
      <c r="C206" s="15" t="s">
        <v>389</v>
      </c>
      <c r="D206" s="3">
        <v>171</v>
      </c>
      <c r="E206" s="25">
        <f t="shared" si="45"/>
        <v>145.35</v>
      </c>
      <c r="F206" s="25">
        <f t="shared" si="46"/>
        <v>162.44999999999999</v>
      </c>
      <c r="G206" s="25">
        <f t="shared" si="47"/>
        <v>171</v>
      </c>
      <c r="H206" s="25">
        <f t="shared" si="48"/>
        <v>174.42000000000002</v>
      </c>
      <c r="I206" s="17">
        <v>0</v>
      </c>
      <c r="J206" s="17">
        <v>58</v>
      </c>
      <c r="K206" s="17">
        <f t="shared" si="49"/>
        <v>58</v>
      </c>
      <c r="L206" s="18">
        <f t="shared" si="50"/>
        <v>0.33918128654970758</v>
      </c>
      <c r="M206" s="106"/>
    </row>
    <row r="207" spans="1:13" outlineLevel="2" x14ac:dyDescent="0.25">
      <c r="A207" s="13" t="s">
        <v>353</v>
      </c>
      <c r="B207" s="14" t="s">
        <v>390</v>
      </c>
      <c r="C207" s="15" t="s">
        <v>391</v>
      </c>
      <c r="D207" s="3">
        <v>43</v>
      </c>
      <c r="E207" s="25">
        <f t="shared" si="45"/>
        <v>36.549999999999997</v>
      </c>
      <c r="F207" s="25">
        <f t="shared" si="46"/>
        <v>40.85</v>
      </c>
      <c r="G207" s="25">
        <f t="shared" si="47"/>
        <v>43</v>
      </c>
      <c r="H207" s="25">
        <f t="shared" si="48"/>
        <v>43.86</v>
      </c>
      <c r="I207" s="17">
        <v>0</v>
      </c>
      <c r="J207" s="17">
        <v>29</v>
      </c>
      <c r="K207" s="17">
        <f t="shared" si="49"/>
        <v>29</v>
      </c>
      <c r="L207" s="18">
        <f t="shared" si="50"/>
        <v>0.67441860465116277</v>
      </c>
      <c r="M207" s="106"/>
    </row>
    <row r="208" spans="1:13" outlineLevel="2" x14ac:dyDescent="0.25">
      <c r="A208" s="13" t="s">
        <v>353</v>
      </c>
      <c r="B208" s="14" t="s">
        <v>392</v>
      </c>
      <c r="C208" s="15" t="s">
        <v>393</v>
      </c>
      <c r="D208" s="3">
        <v>83</v>
      </c>
      <c r="E208" s="25">
        <f t="shared" si="45"/>
        <v>70.55</v>
      </c>
      <c r="F208" s="25">
        <f t="shared" si="46"/>
        <v>78.849999999999994</v>
      </c>
      <c r="G208" s="25">
        <f t="shared" si="47"/>
        <v>83</v>
      </c>
      <c r="H208" s="25">
        <f t="shared" si="48"/>
        <v>84.66</v>
      </c>
      <c r="I208" s="17">
        <v>4</v>
      </c>
      <c r="J208" s="17">
        <v>58</v>
      </c>
      <c r="K208" s="17">
        <f t="shared" si="49"/>
        <v>62</v>
      </c>
      <c r="L208" s="18">
        <f t="shared" si="50"/>
        <v>0.74698795180722888</v>
      </c>
      <c r="M208" s="106"/>
    </row>
    <row r="209" spans="1:13" outlineLevel="2" x14ac:dyDescent="0.25">
      <c r="A209" s="13" t="s">
        <v>353</v>
      </c>
      <c r="B209" s="14" t="s">
        <v>394</v>
      </c>
      <c r="C209" s="15" t="s">
        <v>395</v>
      </c>
      <c r="D209" s="3">
        <v>39</v>
      </c>
      <c r="E209" s="25">
        <f t="shared" si="45"/>
        <v>33.15</v>
      </c>
      <c r="F209" s="25">
        <f t="shared" si="46"/>
        <v>37.049999999999997</v>
      </c>
      <c r="G209" s="25">
        <f t="shared" si="47"/>
        <v>39</v>
      </c>
      <c r="H209" s="25">
        <f t="shared" si="48"/>
        <v>39.78</v>
      </c>
      <c r="I209" s="17">
        <v>0</v>
      </c>
      <c r="J209" s="17">
        <v>24</v>
      </c>
      <c r="K209" s="17">
        <f t="shared" si="49"/>
        <v>24</v>
      </c>
      <c r="L209" s="18">
        <f t="shared" si="50"/>
        <v>0.61538461538461542</v>
      </c>
      <c r="M209" s="106"/>
    </row>
    <row r="210" spans="1:13" outlineLevel="2" x14ac:dyDescent="0.25">
      <c r="A210" s="13" t="s">
        <v>353</v>
      </c>
      <c r="B210" s="14" t="s">
        <v>396</v>
      </c>
      <c r="C210" s="15" t="s">
        <v>397</v>
      </c>
      <c r="D210" s="3">
        <v>36</v>
      </c>
      <c r="E210" s="25">
        <f t="shared" si="45"/>
        <v>30.599999999999998</v>
      </c>
      <c r="F210" s="25">
        <f t="shared" si="46"/>
        <v>34.199999999999996</v>
      </c>
      <c r="G210" s="25">
        <f t="shared" si="47"/>
        <v>36</v>
      </c>
      <c r="H210" s="25">
        <f t="shared" si="48"/>
        <v>36.72</v>
      </c>
      <c r="I210" s="17">
        <v>0</v>
      </c>
      <c r="J210" s="17">
        <v>19</v>
      </c>
      <c r="K210" s="17">
        <f t="shared" si="49"/>
        <v>19</v>
      </c>
      <c r="L210" s="18">
        <f t="shared" si="50"/>
        <v>0.52777777777777779</v>
      </c>
      <c r="M210" s="106"/>
    </row>
    <row r="211" spans="1:13" outlineLevel="2" x14ac:dyDescent="0.25">
      <c r="A211" s="13" t="s">
        <v>353</v>
      </c>
      <c r="B211" s="14" t="s">
        <v>398</v>
      </c>
      <c r="C211" s="15" t="s">
        <v>399</v>
      </c>
      <c r="D211" s="3">
        <v>234</v>
      </c>
      <c r="E211" s="25">
        <f t="shared" si="45"/>
        <v>198.9</v>
      </c>
      <c r="F211" s="25">
        <f t="shared" si="46"/>
        <v>222.29999999999998</v>
      </c>
      <c r="G211" s="25">
        <f t="shared" si="47"/>
        <v>234</v>
      </c>
      <c r="H211" s="25">
        <f t="shared" si="48"/>
        <v>238.68</v>
      </c>
      <c r="I211" s="17">
        <v>1</v>
      </c>
      <c r="J211" s="17">
        <v>90</v>
      </c>
      <c r="K211" s="17">
        <f t="shared" si="49"/>
        <v>91</v>
      </c>
      <c r="L211" s="18">
        <f t="shared" si="50"/>
        <v>0.3888888888888889</v>
      </c>
      <c r="M211" s="106"/>
    </row>
    <row r="212" spans="1:13" outlineLevel="2" x14ac:dyDescent="0.25">
      <c r="A212" s="13" t="s">
        <v>353</v>
      </c>
      <c r="B212" s="14" t="s">
        <v>400</v>
      </c>
      <c r="C212" s="15" t="s">
        <v>401</v>
      </c>
      <c r="D212" s="3">
        <v>143</v>
      </c>
      <c r="E212" s="25">
        <f t="shared" si="45"/>
        <v>121.55</v>
      </c>
      <c r="F212" s="25">
        <f t="shared" si="46"/>
        <v>135.85</v>
      </c>
      <c r="G212" s="25">
        <f t="shared" si="47"/>
        <v>143</v>
      </c>
      <c r="H212" s="25">
        <f t="shared" si="48"/>
        <v>145.86000000000001</v>
      </c>
      <c r="I212" s="17">
        <v>11</v>
      </c>
      <c r="J212" s="17">
        <v>87</v>
      </c>
      <c r="K212" s="17">
        <f t="shared" si="49"/>
        <v>98</v>
      </c>
      <c r="L212" s="18">
        <f t="shared" si="50"/>
        <v>0.68531468531468531</v>
      </c>
      <c r="M212" s="106"/>
    </row>
    <row r="213" spans="1:13" outlineLevel="2" x14ac:dyDescent="0.25">
      <c r="A213" s="13" t="s">
        <v>353</v>
      </c>
      <c r="B213" s="14" t="s">
        <v>402</v>
      </c>
      <c r="C213" s="15" t="s">
        <v>403</v>
      </c>
      <c r="D213" s="3">
        <v>84</v>
      </c>
      <c r="E213" s="25">
        <f t="shared" si="45"/>
        <v>71.399999999999991</v>
      </c>
      <c r="F213" s="25">
        <f t="shared" si="46"/>
        <v>79.8</v>
      </c>
      <c r="G213" s="25">
        <f t="shared" si="47"/>
        <v>84</v>
      </c>
      <c r="H213" s="25">
        <f t="shared" si="48"/>
        <v>85.68</v>
      </c>
      <c r="I213" s="17">
        <v>0</v>
      </c>
      <c r="J213" s="17">
        <v>15</v>
      </c>
      <c r="K213" s="17">
        <f t="shared" si="49"/>
        <v>15</v>
      </c>
      <c r="L213" s="18">
        <f t="shared" si="50"/>
        <v>0.17857142857142858</v>
      </c>
      <c r="M213" s="106"/>
    </row>
    <row r="214" spans="1:13" outlineLevel="2" x14ac:dyDescent="0.25">
      <c r="A214" s="13" t="s">
        <v>353</v>
      </c>
      <c r="B214" s="14" t="s">
        <v>404</v>
      </c>
      <c r="C214" s="15" t="s">
        <v>405</v>
      </c>
      <c r="D214" s="3">
        <v>40</v>
      </c>
      <c r="E214" s="25">
        <f t="shared" si="45"/>
        <v>34</v>
      </c>
      <c r="F214" s="25">
        <f t="shared" si="46"/>
        <v>38</v>
      </c>
      <c r="G214" s="25">
        <f t="shared" si="47"/>
        <v>40</v>
      </c>
      <c r="H214" s="25">
        <f t="shared" si="48"/>
        <v>40.799999999999997</v>
      </c>
      <c r="I214" s="17">
        <v>0</v>
      </c>
      <c r="J214" s="17">
        <v>2</v>
      </c>
      <c r="K214" s="17">
        <f t="shared" si="49"/>
        <v>2</v>
      </c>
      <c r="L214" s="18">
        <f t="shared" si="50"/>
        <v>0.05</v>
      </c>
      <c r="M214" s="106"/>
    </row>
    <row r="215" spans="1:13" outlineLevel="2" x14ac:dyDescent="0.25">
      <c r="A215" s="13" t="s">
        <v>353</v>
      </c>
      <c r="B215" s="14" t="s">
        <v>406</v>
      </c>
      <c r="C215" s="15" t="s">
        <v>407</v>
      </c>
      <c r="D215" s="3">
        <v>20</v>
      </c>
      <c r="E215" s="25">
        <f t="shared" si="45"/>
        <v>17</v>
      </c>
      <c r="F215" s="25">
        <f t="shared" si="46"/>
        <v>19</v>
      </c>
      <c r="G215" s="25">
        <f t="shared" si="47"/>
        <v>20</v>
      </c>
      <c r="H215" s="25">
        <f t="shared" si="48"/>
        <v>20.399999999999999</v>
      </c>
      <c r="I215" s="17">
        <v>0</v>
      </c>
      <c r="J215" s="17">
        <v>1</v>
      </c>
      <c r="K215" s="17">
        <f t="shared" si="49"/>
        <v>1</v>
      </c>
      <c r="L215" s="18">
        <f t="shared" si="50"/>
        <v>0.05</v>
      </c>
      <c r="M215" s="106"/>
    </row>
    <row r="216" spans="1:13" outlineLevel="2" x14ac:dyDescent="0.25">
      <c r="A216" s="13" t="s">
        <v>353</v>
      </c>
      <c r="B216" s="14" t="s">
        <v>408</v>
      </c>
      <c r="C216" s="15" t="s">
        <v>409</v>
      </c>
      <c r="D216" s="3">
        <v>73</v>
      </c>
      <c r="E216" s="25">
        <f t="shared" si="45"/>
        <v>62.05</v>
      </c>
      <c r="F216" s="25">
        <f t="shared" si="46"/>
        <v>69.349999999999994</v>
      </c>
      <c r="G216" s="25">
        <f t="shared" si="47"/>
        <v>73</v>
      </c>
      <c r="H216" s="25">
        <f t="shared" si="48"/>
        <v>74.460000000000008</v>
      </c>
      <c r="I216" s="17">
        <v>0</v>
      </c>
      <c r="J216" s="17">
        <v>45</v>
      </c>
      <c r="K216" s="17">
        <f t="shared" si="49"/>
        <v>45</v>
      </c>
      <c r="L216" s="18">
        <f t="shared" si="50"/>
        <v>0.61643835616438358</v>
      </c>
      <c r="M216" s="106"/>
    </row>
    <row r="217" spans="1:13" outlineLevel="2" x14ac:dyDescent="0.25">
      <c r="A217" s="13" t="s">
        <v>353</v>
      </c>
      <c r="B217" s="14" t="s">
        <v>410</v>
      </c>
      <c r="C217" s="15" t="s">
        <v>411</v>
      </c>
      <c r="D217" s="3">
        <v>17</v>
      </c>
      <c r="E217" s="25">
        <f t="shared" si="45"/>
        <v>14.45</v>
      </c>
      <c r="F217" s="25">
        <f t="shared" si="46"/>
        <v>16.149999999999999</v>
      </c>
      <c r="G217" s="25">
        <f t="shared" si="47"/>
        <v>17</v>
      </c>
      <c r="H217" s="25">
        <f t="shared" si="48"/>
        <v>17.34</v>
      </c>
      <c r="I217" s="17">
        <v>0</v>
      </c>
      <c r="J217" s="17">
        <v>1</v>
      </c>
      <c r="K217" s="17">
        <f t="shared" si="49"/>
        <v>1</v>
      </c>
      <c r="L217" s="18">
        <f t="shared" si="50"/>
        <v>5.8823529411764705E-2</v>
      </c>
      <c r="M217" s="106"/>
    </row>
    <row r="218" spans="1:13" outlineLevel="2" x14ac:dyDescent="0.25">
      <c r="A218" s="13" t="s">
        <v>353</v>
      </c>
      <c r="B218" s="14" t="s">
        <v>412</v>
      </c>
      <c r="C218" s="15" t="s">
        <v>413</v>
      </c>
      <c r="D218" s="3">
        <v>47</v>
      </c>
      <c r="E218" s="25">
        <f t="shared" si="45"/>
        <v>39.949999999999996</v>
      </c>
      <c r="F218" s="25">
        <f t="shared" si="46"/>
        <v>44.65</v>
      </c>
      <c r="G218" s="25">
        <f t="shared" si="47"/>
        <v>47</v>
      </c>
      <c r="H218" s="25">
        <f t="shared" si="48"/>
        <v>47.94</v>
      </c>
      <c r="I218" s="17">
        <v>1</v>
      </c>
      <c r="J218" s="17">
        <v>29</v>
      </c>
      <c r="K218" s="17">
        <f t="shared" si="49"/>
        <v>30</v>
      </c>
      <c r="L218" s="18">
        <f t="shared" si="50"/>
        <v>0.63829787234042556</v>
      </c>
      <c r="M218" s="106"/>
    </row>
    <row r="219" spans="1:13" outlineLevel="2" x14ac:dyDescent="0.25">
      <c r="A219" s="13" t="s">
        <v>353</v>
      </c>
      <c r="B219" s="14" t="s">
        <v>414</v>
      </c>
      <c r="C219" s="15" t="s">
        <v>415</v>
      </c>
      <c r="D219" s="3">
        <v>17</v>
      </c>
      <c r="E219" s="25">
        <f t="shared" si="45"/>
        <v>14.45</v>
      </c>
      <c r="F219" s="25">
        <f t="shared" si="46"/>
        <v>16.149999999999999</v>
      </c>
      <c r="G219" s="25">
        <f t="shared" si="47"/>
        <v>17</v>
      </c>
      <c r="H219" s="25">
        <f t="shared" si="48"/>
        <v>17.34</v>
      </c>
      <c r="I219" s="17">
        <v>0</v>
      </c>
      <c r="J219" s="17">
        <v>1</v>
      </c>
      <c r="K219" s="17">
        <f t="shared" si="49"/>
        <v>1</v>
      </c>
      <c r="L219" s="18">
        <f t="shared" si="50"/>
        <v>5.8823529411764705E-2</v>
      </c>
      <c r="M219" s="106"/>
    </row>
    <row r="220" spans="1:13" outlineLevel="2" x14ac:dyDescent="0.25">
      <c r="A220" s="13" t="s">
        <v>353</v>
      </c>
      <c r="B220" s="14" t="s">
        <v>416</v>
      </c>
      <c r="C220" s="15" t="s">
        <v>395</v>
      </c>
      <c r="D220" s="3">
        <v>77</v>
      </c>
      <c r="E220" s="25">
        <f t="shared" si="45"/>
        <v>65.45</v>
      </c>
      <c r="F220" s="25">
        <f t="shared" si="46"/>
        <v>73.149999999999991</v>
      </c>
      <c r="G220" s="25">
        <f t="shared" si="47"/>
        <v>77</v>
      </c>
      <c r="H220" s="25">
        <f t="shared" si="48"/>
        <v>78.540000000000006</v>
      </c>
      <c r="I220" s="17">
        <v>0</v>
      </c>
      <c r="J220" s="17">
        <v>54</v>
      </c>
      <c r="K220" s="17">
        <f t="shared" si="49"/>
        <v>54</v>
      </c>
      <c r="L220" s="18">
        <f t="shared" si="50"/>
        <v>0.70129870129870131</v>
      </c>
      <c r="M220" s="106"/>
    </row>
    <row r="221" spans="1:13" outlineLevel="2" x14ac:dyDescent="0.25">
      <c r="A221" s="13" t="s">
        <v>353</v>
      </c>
      <c r="B221" s="14" t="s">
        <v>417</v>
      </c>
      <c r="C221" s="15" t="s">
        <v>418</v>
      </c>
      <c r="D221" s="3">
        <v>30</v>
      </c>
      <c r="E221" s="25">
        <f t="shared" si="45"/>
        <v>25.5</v>
      </c>
      <c r="F221" s="25">
        <f t="shared" ref="F221:F248" si="51">D221*0.95</f>
        <v>28.5</v>
      </c>
      <c r="G221" s="25">
        <f t="shared" ref="G221:G248" si="52">D221*100%</f>
        <v>30</v>
      </c>
      <c r="H221" s="25">
        <f t="shared" ref="H221:H248" si="53">D221*102%</f>
        <v>30.6</v>
      </c>
      <c r="I221" s="17">
        <v>0</v>
      </c>
      <c r="J221" s="17">
        <v>14</v>
      </c>
      <c r="K221" s="17">
        <f t="shared" ref="K221:K252" si="54">SUM(I221:J221)</f>
        <v>14</v>
      </c>
      <c r="L221" s="18">
        <f t="shared" si="50"/>
        <v>0.46666666666666667</v>
      </c>
      <c r="M221" s="106"/>
    </row>
    <row r="222" spans="1:13" outlineLevel="2" x14ac:dyDescent="0.25">
      <c r="A222" s="13" t="s">
        <v>353</v>
      </c>
      <c r="B222" s="14" t="s">
        <v>419</v>
      </c>
      <c r="C222" s="15" t="s">
        <v>420</v>
      </c>
      <c r="D222" s="3">
        <v>55</v>
      </c>
      <c r="E222" s="34">
        <v>45591</v>
      </c>
      <c r="F222" s="25">
        <f t="shared" si="51"/>
        <v>52.25</v>
      </c>
      <c r="G222" s="25">
        <f t="shared" si="52"/>
        <v>55</v>
      </c>
      <c r="H222" s="25">
        <f t="shared" si="53"/>
        <v>56.1</v>
      </c>
      <c r="I222" s="17">
        <v>4</v>
      </c>
      <c r="J222" s="17">
        <v>44</v>
      </c>
      <c r="K222" s="17">
        <f t="shared" si="54"/>
        <v>48</v>
      </c>
      <c r="L222" s="18">
        <f t="shared" si="50"/>
        <v>0.87272727272727268</v>
      </c>
      <c r="M222" s="106"/>
    </row>
    <row r="223" spans="1:13" outlineLevel="2" x14ac:dyDescent="0.25">
      <c r="A223" s="13" t="s">
        <v>353</v>
      </c>
      <c r="B223" s="14" t="s">
        <v>421</v>
      </c>
      <c r="C223" s="15" t="s">
        <v>422</v>
      </c>
      <c r="D223" s="3">
        <v>30</v>
      </c>
      <c r="E223" s="25">
        <f>D223*0.85</f>
        <v>25.5</v>
      </c>
      <c r="F223" s="25">
        <f t="shared" si="51"/>
        <v>28.5</v>
      </c>
      <c r="G223" s="25">
        <f t="shared" si="52"/>
        <v>30</v>
      </c>
      <c r="H223" s="25">
        <f t="shared" si="53"/>
        <v>30.6</v>
      </c>
      <c r="I223" s="17">
        <v>0</v>
      </c>
      <c r="J223" s="17">
        <v>17</v>
      </c>
      <c r="K223" s="17">
        <f t="shared" si="54"/>
        <v>17</v>
      </c>
      <c r="L223" s="18">
        <f t="shared" si="50"/>
        <v>0.56666666666666665</v>
      </c>
      <c r="M223" s="106"/>
    </row>
    <row r="224" spans="1:13" outlineLevel="2" x14ac:dyDescent="0.25">
      <c r="A224" s="27" t="s">
        <v>353</v>
      </c>
      <c r="B224" s="28" t="s">
        <v>423</v>
      </c>
      <c r="C224" s="29" t="s">
        <v>424</v>
      </c>
      <c r="D224" s="35">
        <v>10</v>
      </c>
      <c r="E224" s="31">
        <f>D224*0.85</f>
        <v>8.5</v>
      </c>
      <c r="F224" s="31">
        <f t="shared" si="51"/>
        <v>9.5</v>
      </c>
      <c r="G224" s="31">
        <f t="shared" si="52"/>
        <v>10</v>
      </c>
      <c r="H224" s="31">
        <f t="shared" si="53"/>
        <v>10.199999999999999</v>
      </c>
      <c r="I224" s="32">
        <v>2</v>
      </c>
      <c r="J224" s="32">
        <v>9</v>
      </c>
      <c r="K224" s="32">
        <f t="shared" si="54"/>
        <v>11</v>
      </c>
      <c r="L224" s="33">
        <f t="shared" si="50"/>
        <v>1.1000000000000001</v>
      </c>
      <c r="M224" s="107">
        <v>45591</v>
      </c>
    </row>
    <row r="225" spans="1:13" outlineLevel="2" x14ac:dyDescent="0.25">
      <c r="A225" s="13" t="s">
        <v>353</v>
      </c>
      <c r="B225" s="14" t="s">
        <v>425</v>
      </c>
      <c r="C225" s="15" t="s">
        <v>426</v>
      </c>
      <c r="D225" s="3">
        <v>7</v>
      </c>
      <c r="E225" s="34">
        <v>45552</v>
      </c>
      <c r="F225" s="25">
        <f t="shared" si="51"/>
        <v>6.6499999999999995</v>
      </c>
      <c r="G225" s="25">
        <f t="shared" si="52"/>
        <v>7</v>
      </c>
      <c r="H225" s="25">
        <f t="shared" si="53"/>
        <v>7.1400000000000006</v>
      </c>
      <c r="I225" s="17">
        <v>0</v>
      </c>
      <c r="J225" s="17">
        <v>6</v>
      </c>
      <c r="K225" s="17">
        <f t="shared" si="54"/>
        <v>6</v>
      </c>
      <c r="L225" s="18">
        <f t="shared" si="50"/>
        <v>0.8571428571428571</v>
      </c>
      <c r="M225" s="106"/>
    </row>
    <row r="226" spans="1:13" outlineLevel="2" x14ac:dyDescent="0.25">
      <c r="A226" s="13" t="s">
        <v>353</v>
      </c>
      <c r="B226" s="14" t="s">
        <v>427</v>
      </c>
      <c r="C226" s="15" t="s">
        <v>428</v>
      </c>
      <c r="D226" s="3">
        <v>35</v>
      </c>
      <c r="E226" s="25">
        <f t="shared" ref="E226:E248" si="55">D226*0.85</f>
        <v>29.75</v>
      </c>
      <c r="F226" s="25">
        <f t="shared" si="51"/>
        <v>33.25</v>
      </c>
      <c r="G226" s="25">
        <f t="shared" si="52"/>
        <v>35</v>
      </c>
      <c r="H226" s="25">
        <f t="shared" si="53"/>
        <v>35.700000000000003</v>
      </c>
      <c r="I226" s="17">
        <v>1</v>
      </c>
      <c r="J226" s="17">
        <v>19</v>
      </c>
      <c r="K226" s="17">
        <f t="shared" si="54"/>
        <v>20</v>
      </c>
      <c r="L226" s="18">
        <f t="shared" si="50"/>
        <v>0.5714285714285714</v>
      </c>
      <c r="M226" s="106"/>
    </row>
    <row r="227" spans="1:13" outlineLevel="2" x14ac:dyDescent="0.25">
      <c r="A227" s="13" t="s">
        <v>353</v>
      </c>
      <c r="B227" s="14" t="s">
        <v>429</v>
      </c>
      <c r="C227" s="15" t="s">
        <v>430</v>
      </c>
      <c r="D227" s="3">
        <v>93</v>
      </c>
      <c r="E227" s="25">
        <f t="shared" si="55"/>
        <v>79.05</v>
      </c>
      <c r="F227" s="25">
        <f t="shared" si="51"/>
        <v>88.35</v>
      </c>
      <c r="G227" s="25">
        <f t="shared" si="52"/>
        <v>93</v>
      </c>
      <c r="H227" s="25">
        <f t="shared" si="53"/>
        <v>94.86</v>
      </c>
      <c r="I227" s="17">
        <v>1</v>
      </c>
      <c r="J227" s="17">
        <v>74</v>
      </c>
      <c r="K227" s="17">
        <f t="shared" si="54"/>
        <v>75</v>
      </c>
      <c r="L227" s="18">
        <f t="shared" si="50"/>
        <v>0.80645161290322576</v>
      </c>
      <c r="M227" s="106"/>
    </row>
    <row r="228" spans="1:13" outlineLevel="2" x14ac:dyDescent="0.25">
      <c r="A228" s="13" t="s">
        <v>353</v>
      </c>
      <c r="B228" s="14" t="s">
        <v>431</v>
      </c>
      <c r="C228" s="15" t="s">
        <v>432</v>
      </c>
      <c r="D228" s="3">
        <v>50</v>
      </c>
      <c r="E228" s="25">
        <f t="shared" si="55"/>
        <v>42.5</v>
      </c>
      <c r="F228" s="25">
        <f t="shared" si="51"/>
        <v>47.5</v>
      </c>
      <c r="G228" s="25">
        <f t="shared" si="52"/>
        <v>50</v>
      </c>
      <c r="H228" s="25">
        <f t="shared" si="53"/>
        <v>51</v>
      </c>
      <c r="I228" s="17">
        <v>1</v>
      </c>
      <c r="J228" s="17">
        <v>31</v>
      </c>
      <c r="K228" s="17">
        <f t="shared" si="54"/>
        <v>32</v>
      </c>
      <c r="L228" s="18">
        <f t="shared" si="50"/>
        <v>0.64</v>
      </c>
      <c r="M228" s="106"/>
    </row>
    <row r="229" spans="1:13" outlineLevel="2" x14ac:dyDescent="0.25">
      <c r="A229" s="13" t="s">
        <v>353</v>
      </c>
      <c r="B229" s="14" t="s">
        <v>433</v>
      </c>
      <c r="C229" s="15" t="s">
        <v>434</v>
      </c>
      <c r="D229" s="3">
        <v>78</v>
      </c>
      <c r="E229" s="25">
        <f t="shared" si="55"/>
        <v>66.3</v>
      </c>
      <c r="F229" s="25">
        <f t="shared" si="51"/>
        <v>74.099999999999994</v>
      </c>
      <c r="G229" s="25">
        <f t="shared" si="52"/>
        <v>78</v>
      </c>
      <c r="H229" s="25">
        <f t="shared" si="53"/>
        <v>79.56</v>
      </c>
      <c r="I229" s="17">
        <v>14</v>
      </c>
      <c r="J229" s="17">
        <v>34</v>
      </c>
      <c r="K229" s="17">
        <f t="shared" si="54"/>
        <v>48</v>
      </c>
      <c r="L229" s="18">
        <f t="shared" si="50"/>
        <v>0.61538461538461542</v>
      </c>
      <c r="M229" s="106"/>
    </row>
    <row r="230" spans="1:13" outlineLevel="2" x14ac:dyDescent="0.25">
      <c r="A230" s="13" t="s">
        <v>353</v>
      </c>
      <c r="B230" s="14" t="s">
        <v>435</v>
      </c>
      <c r="C230" s="15" t="s">
        <v>436</v>
      </c>
      <c r="D230" s="3">
        <v>174</v>
      </c>
      <c r="E230" s="25">
        <f t="shared" si="55"/>
        <v>147.9</v>
      </c>
      <c r="F230" s="25">
        <f t="shared" si="51"/>
        <v>165.29999999999998</v>
      </c>
      <c r="G230" s="25">
        <f t="shared" si="52"/>
        <v>174</v>
      </c>
      <c r="H230" s="25">
        <f t="shared" si="53"/>
        <v>177.48</v>
      </c>
      <c r="I230" s="17">
        <v>1</v>
      </c>
      <c r="J230" s="17">
        <v>124</v>
      </c>
      <c r="K230" s="17">
        <f t="shared" si="54"/>
        <v>125</v>
      </c>
      <c r="L230" s="18">
        <f t="shared" si="50"/>
        <v>0.7183908045977011</v>
      </c>
      <c r="M230" s="106"/>
    </row>
    <row r="231" spans="1:13" outlineLevel="2" x14ac:dyDescent="0.25">
      <c r="A231" s="13" t="s">
        <v>353</v>
      </c>
      <c r="B231" s="14" t="s">
        <v>437</v>
      </c>
      <c r="C231" s="15" t="s">
        <v>438</v>
      </c>
      <c r="D231" s="3">
        <v>15</v>
      </c>
      <c r="E231" s="25">
        <f t="shared" si="55"/>
        <v>12.75</v>
      </c>
      <c r="F231" s="25">
        <f t="shared" si="51"/>
        <v>14.25</v>
      </c>
      <c r="G231" s="25">
        <f t="shared" si="52"/>
        <v>15</v>
      </c>
      <c r="H231" s="25">
        <f t="shared" si="53"/>
        <v>15.3</v>
      </c>
      <c r="I231" s="17">
        <v>0</v>
      </c>
      <c r="J231" s="17">
        <v>5</v>
      </c>
      <c r="K231" s="17">
        <f t="shared" si="54"/>
        <v>5</v>
      </c>
      <c r="L231" s="18">
        <f t="shared" si="50"/>
        <v>0.33333333333333331</v>
      </c>
      <c r="M231" s="106"/>
    </row>
    <row r="232" spans="1:13" outlineLevel="2" x14ac:dyDescent="0.25">
      <c r="A232" s="13" t="s">
        <v>353</v>
      </c>
      <c r="B232" s="14" t="s">
        <v>439</v>
      </c>
      <c r="C232" s="15" t="s">
        <v>440</v>
      </c>
      <c r="D232" s="3">
        <v>20</v>
      </c>
      <c r="E232" s="25">
        <f t="shared" si="55"/>
        <v>17</v>
      </c>
      <c r="F232" s="25">
        <f t="shared" si="51"/>
        <v>19</v>
      </c>
      <c r="G232" s="25">
        <f t="shared" si="52"/>
        <v>20</v>
      </c>
      <c r="H232" s="25">
        <f t="shared" si="53"/>
        <v>20.399999999999999</v>
      </c>
      <c r="I232" s="17">
        <v>1</v>
      </c>
      <c r="J232" s="17">
        <v>14</v>
      </c>
      <c r="K232" s="17">
        <f t="shared" si="54"/>
        <v>15</v>
      </c>
      <c r="L232" s="18">
        <f t="shared" si="50"/>
        <v>0.75</v>
      </c>
      <c r="M232" s="106"/>
    </row>
    <row r="233" spans="1:13" outlineLevel="2" x14ac:dyDescent="0.25">
      <c r="A233" s="13" t="s">
        <v>353</v>
      </c>
      <c r="B233" s="14" t="s">
        <v>441</v>
      </c>
      <c r="C233" s="15" t="s">
        <v>442</v>
      </c>
      <c r="D233" s="3">
        <v>51</v>
      </c>
      <c r="E233" s="25">
        <f t="shared" si="55"/>
        <v>43.35</v>
      </c>
      <c r="F233" s="25">
        <f t="shared" si="51"/>
        <v>48.449999999999996</v>
      </c>
      <c r="G233" s="25">
        <f t="shared" si="52"/>
        <v>51</v>
      </c>
      <c r="H233" s="25">
        <f t="shared" si="53"/>
        <v>52.02</v>
      </c>
      <c r="I233" s="17">
        <v>1</v>
      </c>
      <c r="J233" s="17">
        <v>23</v>
      </c>
      <c r="K233" s="17">
        <f t="shared" si="54"/>
        <v>24</v>
      </c>
      <c r="L233" s="18">
        <f t="shared" si="50"/>
        <v>0.47058823529411764</v>
      </c>
      <c r="M233" s="106"/>
    </row>
    <row r="234" spans="1:13" outlineLevel="2" x14ac:dyDescent="0.25">
      <c r="A234" s="13" t="s">
        <v>353</v>
      </c>
      <c r="B234" s="14" t="s">
        <v>443</v>
      </c>
      <c r="C234" s="15" t="s">
        <v>444</v>
      </c>
      <c r="D234" s="3">
        <v>101</v>
      </c>
      <c r="E234" s="25">
        <f t="shared" si="55"/>
        <v>85.85</v>
      </c>
      <c r="F234" s="25">
        <f t="shared" si="51"/>
        <v>95.949999999999989</v>
      </c>
      <c r="G234" s="25">
        <f t="shared" si="52"/>
        <v>101</v>
      </c>
      <c r="H234" s="25">
        <f t="shared" si="53"/>
        <v>103.02</v>
      </c>
      <c r="I234" s="17">
        <v>0</v>
      </c>
      <c r="J234" s="17">
        <v>48</v>
      </c>
      <c r="K234" s="17">
        <f t="shared" si="54"/>
        <v>48</v>
      </c>
      <c r="L234" s="18">
        <f t="shared" si="50"/>
        <v>0.47524752475247523</v>
      </c>
      <c r="M234" s="106"/>
    </row>
    <row r="235" spans="1:13" outlineLevel="2" x14ac:dyDescent="0.25">
      <c r="A235" s="13" t="s">
        <v>353</v>
      </c>
      <c r="B235" s="14" t="s">
        <v>445</v>
      </c>
      <c r="C235" s="15" t="s">
        <v>446</v>
      </c>
      <c r="D235" s="3">
        <v>46</v>
      </c>
      <c r="E235" s="25">
        <f t="shared" si="55"/>
        <v>39.1</v>
      </c>
      <c r="F235" s="25">
        <f t="shared" si="51"/>
        <v>43.699999999999996</v>
      </c>
      <c r="G235" s="25">
        <f t="shared" si="52"/>
        <v>46</v>
      </c>
      <c r="H235" s="25">
        <f t="shared" si="53"/>
        <v>46.92</v>
      </c>
      <c r="I235" s="17">
        <v>0</v>
      </c>
      <c r="J235" s="17">
        <v>27</v>
      </c>
      <c r="K235" s="17">
        <f t="shared" si="54"/>
        <v>27</v>
      </c>
      <c r="L235" s="18">
        <f t="shared" si="50"/>
        <v>0.58695652173913049</v>
      </c>
      <c r="M235" s="106"/>
    </row>
    <row r="236" spans="1:13" outlineLevel="2" x14ac:dyDescent="0.25">
      <c r="A236" s="13" t="s">
        <v>353</v>
      </c>
      <c r="B236" s="14" t="s">
        <v>447</v>
      </c>
      <c r="C236" s="15" t="s">
        <v>448</v>
      </c>
      <c r="D236" s="3">
        <v>55</v>
      </c>
      <c r="E236" s="25">
        <f t="shared" si="55"/>
        <v>46.75</v>
      </c>
      <c r="F236" s="25">
        <f t="shared" si="51"/>
        <v>52.25</v>
      </c>
      <c r="G236" s="25">
        <f t="shared" si="52"/>
        <v>55</v>
      </c>
      <c r="H236" s="25">
        <f t="shared" si="53"/>
        <v>56.1</v>
      </c>
      <c r="I236" s="17">
        <v>1</v>
      </c>
      <c r="J236" s="17">
        <v>30</v>
      </c>
      <c r="K236" s="17">
        <f t="shared" si="54"/>
        <v>31</v>
      </c>
      <c r="L236" s="18">
        <f t="shared" si="50"/>
        <v>0.5636363636363636</v>
      </c>
      <c r="M236" s="106"/>
    </row>
    <row r="237" spans="1:13" outlineLevel="2" x14ac:dyDescent="0.25">
      <c r="A237" s="13" t="s">
        <v>353</v>
      </c>
      <c r="B237" s="14" t="s">
        <v>449</v>
      </c>
      <c r="C237" s="15" t="s">
        <v>450</v>
      </c>
      <c r="D237" s="3">
        <v>23</v>
      </c>
      <c r="E237" s="25">
        <f t="shared" si="55"/>
        <v>19.55</v>
      </c>
      <c r="F237" s="25">
        <f t="shared" si="51"/>
        <v>21.849999999999998</v>
      </c>
      <c r="G237" s="25">
        <f t="shared" si="52"/>
        <v>23</v>
      </c>
      <c r="H237" s="25">
        <f t="shared" si="53"/>
        <v>23.46</v>
      </c>
      <c r="I237" s="17">
        <v>0</v>
      </c>
      <c r="J237" s="17">
        <v>0</v>
      </c>
      <c r="K237" s="17">
        <f t="shared" si="54"/>
        <v>0</v>
      </c>
      <c r="L237" s="18">
        <f t="shared" si="50"/>
        <v>0</v>
      </c>
      <c r="M237" s="106"/>
    </row>
    <row r="238" spans="1:13" outlineLevel="2" x14ac:dyDescent="0.25">
      <c r="A238" s="13" t="s">
        <v>353</v>
      </c>
      <c r="B238" s="14" t="s">
        <v>451</v>
      </c>
      <c r="C238" s="15" t="s">
        <v>452</v>
      </c>
      <c r="D238" s="3">
        <v>78</v>
      </c>
      <c r="E238" s="25">
        <f t="shared" si="55"/>
        <v>66.3</v>
      </c>
      <c r="F238" s="25">
        <f t="shared" si="51"/>
        <v>74.099999999999994</v>
      </c>
      <c r="G238" s="25">
        <f t="shared" si="52"/>
        <v>78</v>
      </c>
      <c r="H238" s="25">
        <f t="shared" si="53"/>
        <v>79.56</v>
      </c>
      <c r="I238" s="17">
        <v>0</v>
      </c>
      <c r="J238" s="17">
        <v>3</v>
      </c>
      <c r="K238" s="17">
        <f t="shared" si="54"/>
        <v>3</v>
      </c>
      <c r="L238" s="18">
        <f t="shared" si="50"/>
        <v>3.8461538461538464E-2</v>
      </c>
      <c r="M238" s="106"/>
    </row>
    <row r="239" spans="1:13" outlineLevel="2" x14ac:dyDescent="0.25">
      <c r="A239" s="13" t="s">
        <v>353</v>
      </c>
      <c r="B239" s="14" t="s">
        <v>453</v>
      </c>
      <c r="C239" s="15" t="s">
        <v>454</v>
      </c>
      <c r="D239" s="3">
        <v>95</v>
      </c>
      <c r="E239" s="25">
        <f t="shared" si="55"/>
        <v>80.75</v>
      </c>
      <c r="F239" s="25">
        <f t="shared" si="51"/>
        <v>90.25</v>
      </c>
      <c r="G239" s="25">
        <f t="shared" si="52"/>
        <v>95</v>
      </c>
      <c r="H239" s="25">
        <f t="shared" si="53"/>
        <v>96.9</v>
      </c>
      <c r="I239" s="17">
        <v>1</v>
      </c>
      <c r="J239" s="17">
        <v>45</v>
      </c>
      <c r="K239" s="17">
        <f t="shared" si="54"/>
        <v>46</v>
      </c>
      <c r="L239" s="18">
        <f t="shared" si="50"/>
        <v>0.48421052631578948</v>
      </c>
      <c r="M239" s="106"/>
    </row>
    <row r="240" spans="1:13" outlineLevel="2" x14ac:dyDescent="0.25">
      <c r="A240" s="13" t="s">
        <v>353</v>
      </c>
      <c r="B240" s="14" t="s">
        <v>455</v>
      </c>
      <c r="C240" s="15" t="s">
        <v>456</v>
      </c>
      <c r="D240" s="3">
        <v>87</v>
      </c>
      <c r="E240" s="25">
        <f t="shared" si="55"/>
        <v>73.95</v>
      </c>
      <c r="F240" s="25">
        <f t="shared" si="51"/>
        <v>82.649999999999991</v>
      </c>
      <c r="G240" s="25">
        <f t="shared" si="52"/>
        <v>87</v>
      </c>
      <c r="H240" s="25">
        <f t="shared" si="53"/>
        <v>88.74</v>
      </c>
      <c r="I240" s="17">
        <v>0</v>
      </c>
      <c r="J240" s="17">
        <v>38</v>
      </c>
      <c r="K240" s="17">
        <f t="shared" si="54"/>
        <v>38</v>
      </c>
      <c r="L240" s="18">
        <f t="shared" si="50"/>
        <v>0.43678160919540232</v>
      </c>
      <c r="M240" s="106"/>
    </row>
    <row r="241" spans="1:13" outlineLevel="2" x14ac:dyDescent="0.25">
      <c r="A241" s="13" t="s">
        <v>353</v>
      </c>
      <c r="B241" s="14" t="s">
        <v>457</v>
      </c>
      <c r="C241" s="15" t="s">
        <v>458</v>
      </c>
      <c r="D241" s="3">
        <v>42</v>
      </c>
      <c r="E241" s="25">
        <f t="shared" si="55"/>
        <v>35.699999999999996</v>
      </c>
      <c r="F241" s="25">
        <f t="shared" si="51"/>
        <v>39.9</v>
      </c>
      <c r="G241" s="25">
        <f t="shared" si="52"/>
        <v>42</v>
      </c>
      <c r="H241" s="25">
        <f t="shared" si="53"/>
        <v>42.84</v>
      </c>
      <c r="I241" s="17">
        <v>0</v>
      </c>
      <c r="J241" s="17">
        <v>8</v>
      </c>
      <c r="K241" s="17">
        <f t="shared" si="54"/>
        <v>8</v>
      </c>
      <c r="L241" s="18">
        <f t="shared" si="50"/>
        <v>0.19047619047619047</v>
      </c>
      <c r="M241" s="106"/>
    </row>
    <row r="242" spans="1:13" outlineLevel="2" x14ac:dyDescent="0.25">
      <c r="A242" s="13" t="s">
        <v>353</v>
      </c>
      <c r="B242" s="14" t="s">
        <v>459</v>
      </c>
      <c r="C242" s="15" t="s">
        <v>460</v>
      </c>
      <c r="D242" s="3">
        <v>176</v>
      </c>
      <c r="E242" s="25">
        <f t="shared" si="55"/>
        <v>149.6</v>
      </c>
      <c r="F242" s="25">
        <f t="shared" si="51"/>
        <v>167.2</v>
      </c>
      <c r="G242" s="25">
        <f t="shared" si="52"/>
        <v>176</v>
      </c>
      <c r="H242" s="25">
        <f t="shared" si="53"/>
        <v>179.52</v>
      </c>
      <c r="I242" s="17">
        <v>6</v>
      </c>
      <c r="J242" s="17">
        <v>56</v>
      </c>
      <c r="K242" s="17">
        <f t="shared" si="54"/>
        <v>62</v>
      </c>
      <c r="L242" s="18">
        <f t="shared" si="50"/>
        <v>0.35227272727272729</v>
      </c>
      <c r="M242" s="106"/>
    </row>
    <row r="243" spans="1:13" outlineLevel="2" x14ac:dyDescent="0.25">
      <c r="A243" s="13" t="s">
        <v>353</v>
      </c>
      <c r="B243" s="14" t="s">
        <v>461</v>
      </c>
      <c r="C243" s="15" t="s">
        <v>462</v>
      </c>
      <c r="D243" s="3">
        <v>75</v>
      </c>
      <c r="E243" s="25">
        <f t="shared" si="55"/>
        <v>63.75</v>
      </c>
      <c r="F243" s="25">
        <f t="shared" si="51"/>
        <v>71.25</v>
      </c>
      <c r="G243" s="25">
        <f t="shared" si="52"/>
        <v>75</v>
      </c>
      <c r="H243" s="25">
        <f t="shared" si="53"/>
        <v>76.5</v>
      </c>
      <c r="I243" s="17">
        <v>0</v>
      </c>
      <c r="J243" s="17">
        <v>36</v>
      </c>
      <c r="K243" s="17">
        <f t="shared" si="54"/>
        <v>36</v>
      </c>
      <c r="L243" s="18">
        <f t="shared" si="50"/>
        <v>0.48</v>
      </c>
      <c r="M243" s="106"/>
    </row>
    <row r="244" spans="1:13" outlineLevel="2" x14ac:dyDescent="0.25">
      <c r="A244" s="13" t="s">
        <v>353</v>
      </c>
      <c r="B244" s="14" t="s">
        <v>463</v>
      </c>
      <c r="C244" s="15" t="s">
        <v>464</v>
      </c>
      <c r="D244" s="3">
        <v>47</v>
      </c>
      <c r="E244" s="25">
        <f t="shared" si="55"/>
        <v>39.949999999999996</v>
      </c>
      <c r="F244" s="25">
        <f t="shared" si="51"/>
        <v>44.65</v>
      </c>
      <c r="G244" s="25">
        <f t="shared" si="52"/>
        <v>47</v>
      </c>
      <c r="H244" s="25">
        <f t="shared" si="53"/>
        <v>47.94</v>
      </c>
      <c r="I244" s="17">
        <v>1</v>
      </c>
      <c r="J244" s="17">
        <v>11</v>
      </c>
      <c r="K244" s="17">
        <f t="shared" si="54"/>
        <v>12</v>
      </c>
      <c r="L244" s="18">
        <f t="shared" si="50"/>
        <v>0.25531914893617019</v>
      </c>
      <c r="M244" s="106"/>
    </row>
    <row r="245" spans="1:13" outlineLevel="2" x14ac:dyDescent="0.25">
      <c r="A245" s="13" t="s">
        <v>353</v>
      </c>
      <c r="B245" s="14" t="s">
        <v>465</v>
      </c>
      <c r="C245" s="15" t="s">
        <v>466</v>
      </c>
      <c r="D245" s="3">
        <v>59</v>
      </c>
      <c r="E245" s="25">
        <f t="shared" si="55"/>
        <v>50.15</v>
      </c>
      <c r="F245" s="25">
        <f t="shared" si="51"/>
        <v>56.05</v>
      </c>
      <c r="G245" s="25">
        <f t="shared" si="52"/>
        <v>59</v>
      </c>
      <c r="H245" s="25">
        <f t="shared" si="53"/>
        <v>60.18</v>
      </c>
      <c r="I245" s="17">
        <v>0</v>
      </c>
      <c r="J245" s="17">
        <v>21</v>
      </c>
      <c r="K245" s="17">
        <f t="shared" si="54"/>
        <v>21</v>
      </c>
      <c r="L245" s="18">
        <f t="shared" si="50"/>
        <v>0.3559322033898305</v>
      </c>
      <c r="M245" s="106"/>
    </row>
    <row r="246" spans="1:13" outlineLevel="2" x14ac:dyDescent="0.25">
      <c r="A246" s="13" t="s">
        <v>353</v>
      </c>
      <c r="B246" s="14" t="s">
        <v>467</v>
      </c>
      <c r="C246" s="15" t="s">
        <v>468</v>
      </c>
      <c r="D246" s="3">
        <v>60</v>
      </c>
      <c r="E246" s="25">
        <f t="shared" si="55"/>
        <v>51</v>
      </c>
      <c r="F246" s="25">
        <f t="shared" si="51"/>
        <v>57</v>
      </c>
      <c r="G246" s="25">
        <f t="shared" si="52"/>
        <v>60</v>
      </c>
      <c r="H246" s="25">
        <f t="shared" si="53"/>
        <v>61.2</v>
      </c>
      <c r="I246" s="17">
        <v>0</v>
      </c>
      <c r="J246" s="17">
        <v>20</v>
      </c>
      <c r="K246" s="17">
        <f t="shared" si="54"/>
        <v>20</v>
      </c>
      <c r="L246" s="18">
        <f t="shared" si="50"/>
        <v>0.33333333333333331</v>
      </c>
      <c r="M246" s="106"/>
    </row>
    <row r="247" spans="1:13" outlineLevel="2" x14ac:dyDescent="0.25">
      <c r="A247" s="13" t="s">
        <v>353</v>
      </c>
      <c r="B247" s="14" t="s">
        <v>469</v>
      </c>
      <c r="C247" s="15" t="s">
        <v>470</v>
      </c>
      <c r="D247" s="3">
        <v>136</v>
      </c>
      <c r="E247" s="25">
        <f t="shared" si="55"/>
        <v>115.6</v>
      </c>
      <c r="F247" s="25">
        <f t="shared" si="51"/>
        <v>129.19999999999999</v>
      </c>
      <c r="G247" s="25">
        <f t="shared" si="52"/>
        <v>136</v>
      </c>
      <c r="H247" s="25">
        <f t="shared" si="53"/>
        <v>138.72</v>
      </c>
      <c r="I247" s="17">
        <v>2</v>
      </c>
      <c r="J247" s="17">
        <v>93</v>
      </c>
      <c r="K247" s="17">
        <f t="shared" si="54"/>
        <v>95</v>
      </c>
      <c r="L247" s="18">
        <f t="shared" si="50"/>
        <v>0.69852941176470584</v>
      </c>
      <c r="M247" s="106"/>
    </row>
    <row r="248" spans="1:13" outlineLevel="2" x14ac:dyDescent="0.25">
      <c r="A248" s="13" t="s">
        <v>353</v>
      </c>
      <c r="B248" s="14" t="s">
        <v>471</v>
      </c>
      <c r="C248" s="15" t="s">
        <v>472</v>
      </c>
      <c r="D248" s="3">
        <v>46</v>
      </c>
      <c r="E248" s="25">
        <f t="shared" si="55"/>
        <v>39.1</v>
      </c>
      <c r="F248" s="25">
        <f t="shared" si="51"/>
        <v>43.699999999999996</v>
      </c>
      <c r="G248" s="25">
        <f t="shared" si="52"/>
        <v>46</v>
      </c>
      <c r="H248" s="25">
        <f t="shared" si="53"/>
        <v>46.92</v>
      </c>
      <c r="I248" s="17">
        <v>0</v>
      </c>
      <c r="J248" s="17">
        <v>37</v>
      </c>
      <c r="K248" s="17">
        <f t="shared" si="54"/>
        <v>37</v>
      </c>
      <c r="L248" s="18">
        <f t="shared" si="50"/>
        <v>0.80434782608695654</v>
      </c>
      <c r="M248" s="106"/>
    </row>
    <row r="249" spans="1:13" s="11" customFormat="1" outlineLevel="1" x14ac:dyDescent="0.25">
      <c r="A249" s="109" t="s">
        <v>807</v>
      </c>
      <c r="B249" s="121"/>
      <c r="C249" s="118"/>
      <c r="D249" s="123">
        <f>SUBTOTAL(9,D189:D248)</f>
        <v>4469</v>
      </c>
      <c r="E249" s="122"/>
      <c r="F249" s="122"/>
      <c r="G249" s="122"/>
      <c r="H249" s="122"/>
      <c r="I249" s="120">
        <f>SUBTOTAL(9,I189:I248)</f>
        <v>87</v>
      </c>
      <c r="J249" s="120">
        <f>SUBTOTAL(9,J189:J248)</f>
        <v>2234</v>
      </c>
      <c r="K249" s="120">
        <f>SUBTOTAL(9,K189:K248)</f>
        <v>2321</v>
      </c>
      <c r="L249" s="153">
        <f t="shared" si="50"/>
        <v>0.51935556052808229</v>
      </c>
      <c r="M249" s="154"/>
    </row>
    <row r="250" spans="1:13" outlineLevel="2" x14ac:dyDescent="0.25">
      <c r="A250" s="13" t="s">
        <v>473</v>
      </c>
      <c r="B250" s="14" t="s">
        <v>474</v>
      </c>
      <c r="C250" s="15" t="s">
        <v>475</v>
      </c>
      <c r="D250" s="3">
        <v>112</v>
      </c>
      <c r="E250" s="25">
        <f t="shared" ref="E250:E281" si="56">D250*0.85</f>
        <v>95.2</v>
      </c>
      <c r="F250" s="25">
        <f t="shared" ref="F250:F281" si="57">D250*0.95</f>
        <v>106.39999999999999</v>
      </c>
      <c r="G250" s="25">
        <f t="shared" ref="G250:G281" si="58">D250*100%</f>
        <v>112</v>
      </c>
      <c r="H250" s="25">
        <f t="shared" ref="H250:H281" si="59">D250*102%</f>
        <v>114.24000000000001</v>
      </c>
      <c r="I250" s="17">
        <v>1</v>
      </c>
      <c r="J250" s="17">
        <v>67</v>
      </c>
      <c r="K250" s="17">
        <f t="shared" ref="K250:K281" si="60">SUM(I250:J250)</f>
        <v>68</v>
      </c>
      <c r="L250" s="103">
        <f t="shared" si="50"/>
        <v>0.6071428571428571</v>
      </c>
      <c r="M250" s="101"/>
    </row>
    <row r="251" spans="1:13" outlineLevel="2" x14ac:dyDescent="0.25">
      <c r="A251" s="13" t="s">
        <v>473</v>
      </c>
      <c r="B251" s="14" t="s">
        <v>476</v>
      </c>
      <c r="C251" s="15" t="s">
        <v>477</v>
      </c>
      <c r="D251" s="3">
        <v>72</v>
      </c>
      <c r="E251" s="25">
        <f t="shared" si="56"/>
        <v>61.199999999999996</v>
      </c>
      <c r="F251" s="25">
        <f t="shared" si="57"/>
        <v>68.399999999999991</v>
      </c>
      <c r="G251" s="25">
        <f t="shared" si="58"/>
        <v>72</v>
      </c>
      <c r="H251" s="25">
        <f t="shared" si="59"/>
        <v>73.44</v>
      </c>
      <c r="I251" s="17">
        <v>3</v>
      </c>
      <c r="J251" s="17">
        <v>34</v>
      </c>
      <c r="K251" s="17">
        <f t="shared" si="60"/>
        <v>37</v>
      </c>
      <c r="L251" s="18">
        <f t="shared" si="50"/>
        <v>0.51388888888888884</v>
      </c>
      <c r="M251" s="106"/>
    </row>
    <row r="252" spans="1:13" outlineLevel="2" x14ac:dyDescent="0.25">
      <c r="A252" s="13" t="s">
        <v>473</v>
      </c>
      <c r="B252" s="14" t="s">
        <v>478</v>
      </c>
      <c r="C252" s="15" t="s">
        <v>479</v>
      </c>
      <c r="D252" s="3">
        <v>105</v>
      </c>
      <c r="E252" s="25">
        <f t="shared" si="56"/>
        <v>89.25</v>
      </c>
      <c r="F252" s="25">
        <f t="shared" si="57"/>
        <v>99.75</v>
      </c>
      <c r="G252" s="25">
        <f t="shared" si="58"/>
        <v>105</v>
      </c>
      <c r="H252" s="25">
        <f t="shared" si="59"/>
        <v>107.10000000000001</v>
      </c>
      <c r="I252" s="17">
        <v>0</v>
      </c>
      <c r="J252" s="17">
        <v>46</v>
      </c>
      <c r="K252" s="17">
        <f t="shared" si="60"/>
        <v>46</v>
      </c>
      <c r="L252" s="18">
        <f t="shared" si="50"/>
        <v>0.43809523809523809</v>
      </c>
      <c r="M252" s="106"/>
    </row>
    <row r="253" spans="1:13" outlineLevel="2" x14ac:dyDescent="0.25">
      <c r="A253" s="13" t="s">
        <v>473</v>
      </c>
      <c r="B253" s="14" t="s">
        <v>480</v>
      </c>
      <c r="C253" s="15" t="s">
        <v>481</v>
      </c>
      <c r="D253" s="3">
        <v>48</v>
      </c>
      <c r="E253" s="25">
        <f t="shared" si="56"/>
        <v>40.799999999999997</v>
      </c>
      <c r="F253" s="25">
        <f t="shared" si="57"/>
        <v>45.599999999999994</v>
      </c>
      <c r="G253" s="25">
        <f t="shared" si="58"/>
        <v>48</v>
      </c>
      <c r="H253" s="25">
        <f t="shared" si="59"/>
        <v>48.96</v>
      </c>
      <c r="I253" s="17">
        <v>0</v>
      </c>
      <c r="J253" s="17">
        <v>27</v>
      </c>
      <c r="K253" s="17">
        <f t="shared" si="60"/>
        <v>27</v>
      </c>
      <c r="L253" s="18">
        <f t="shared" si="50"/>
        <v>0.5625</v>
      </c>
      <c r="M253" s="106"/>
    </row>
    <row r="254" spans="1:13" outlineLevel="2" x14ac:dyDescent="0.25">
      <c r="A254" s="13" t="s">
        <v>473</v>
      </c>
      <c r="B254" s="14" t="s">
        <v>482</v>
      </c>
      <c r="C254" s="15" t="s">
        <v>483</v>
      </c>
      <c r="D254" s="4">
        <v>66</v>
      </c>
      <c r="E254" s="25">
        <f t="shared" si="56"/>
        <v>56.1</v>
      </c>
      <c r="F254" s="25">
        <f t="shared" si="57"/>
        <v>62.699999999999996</v>
      </c>
      <c r="G254" s="25">
        <f t="shared" si="58"/>
        <v>66</v>
      </c>
      <c r="H254" s="25">
        <f t="shared" si="59"/>
        <v>67.320000000000007</v>
      </c>
      <c r="I254" s="17">
        <v>3</v>
      </c>
      <c r="J254" s="17">
        <v>36</v>
      </c>
      <c r="K254" s="17">
        <f t="shared" si="60"/>
        <v>39</v>
      </c>
      <c r="L254" s="18">
        <f t="shared" si="50"/>
        <v>0.59090909090909094</v>
      </c>
      <c r="M254" s="106"/>
    </row>
    <row r="255" spans="1:13" outlineLevel="2" x14ac:dyDescent="0.25">
      <c r="A255" s="13" t="s">
        <v>473</v>
      </c>
      <c r="B255" s="14" t="s">
        <v>484</v>
      </c>
      <c r="C255" s="15" t="s">
        <v>485</v>
      </c>
      <c r="D255" s="3">
        <v>69</v>
      </c>
      <c r="E255" s="25">
        <f t="shared" si="56"/>
        <v>58.65</v>
      </c>
      <c r="F255" s="25">
        <f t="shared" si="57"/>
        <v>65.55</v>
      </c>
      <c r="G255" s="25">
        <f t="shared" si="58"/>
        <v>69</v>
      </c>
      <c r="H255" s="25">
        <f t="shared" si="59"/>
        <v>70.38</v>
      </c>
      <c r="I255" s="17">
        <v>0</v>
      </c>
      <c r="J255" s="17">
        <v>37</v>
      </c>
      <c r="K255" s="17">
        <f t="shared" si="60"/>
        <v>37</v>
      </c>
      <c r="L255" s="18">
        <f t="shared" si="50"/>
        <v>0.53623188405797106</v>
      </c>
      <c r="M255" s="106"/>
    </row>
    <row r="256" spans="1:13" outlineLevel="2" x14ac:dyDescent="0.25">
      <c r="A256" s="13" t="s">
        <v>473</v>
      </c>
      <c r="B256" s="14" t="s">
        <v>486</v>
      </c>
      <c r="C256" s="15" t="s">
        <v>487</v>
      </c>
      <c r="D256" s="3">
        <v>65</v>
      </c>
      <c r="E256" s="25">
        <f t="shared" si="56"/>
        <v>55.25</v>
      </c>
      <c r="F256" s="25">
        <f t="shared" si="57"/>
        <v>61.75</v>
      </c>
      <c r="G256" s="25">
        <f t="shared" si="58"/>
        <v>65</v>
      </c>
      <c r="H256" s="25">
        <f t="shared" si="59"/>
        <v>66.3</v>
      </c>
      <c r="I256" s="17">
        <v>0</v>
      </c>
      <c r="J256" s="17">
        <v>36</v>
      </c>
      <c r="K256" s="17">
        <f t="shared" si="60"/>
        <v>36</v>
      </c>
      <c r="L256" s="18">
        <f t="shared" si="50"/>
        <v>0.55384615384615388</v>
      </c>
      <c r="M256" s="106"/>
    </row>
    <row r="257" spans="1:13" outlineLevel="2" x14ac:dyDescent="0.25">
      <c r="A257" s="13" t="s">
        <v>473</v>
      </c>
      <c r="B257" s="14" t="s">
        <v>488</v>
      </c>
      <c r="C257" s="15" t="s">
        <v>489</v>
      </c>
      <c r="D257" s="3">
        <v>47</v>
      </c>
      <c r="E257" s="25">
        <f t="shared" si="56"/>
        <v>39.949999999999996</v>
      </c>
      <c r="F257" s="25">
        <f t="shared" si="57"/>
        <v>44.65</v>
      </c>
      <c r="G257" s="25">
        <f t="shared" si="58"/>
        <v>47</v>
      </c>
      <c r="H257" s="25">
        <f t="shared" si="59"/>
        <v>47.94</v>
      </c>
      <c r="I257" s="17">
        <v>3</v>
      </c>
      <c r="J257" s="17">
        <v>28</v>
      </c>
      <c r="K257" s="17">
        <f t="shared" si="60"/>
        <v>31</v>
      </c>
      <c r="L257" s="18">
        <f t="shared" si="50"/>
        <v>0.65957446808510634</v>
      </c>
      <c r="M257" s="106"/>
    </row>
    <row r="258" spans="1:13" outlineLevel="2" x14ac:dyDescent="0.25">
      <c r="A258" s="13" t="s">
        <v>473</v>
      </c>
      <c r="B258" s="14" t="s">
        <v>490</v>
      </c>
      <c r="C258" s="15" t="s">
        <v>491</v>
      </c>
      <c r="D258" s="3">
        <v>41</v>
      </c>
      <c r="E258" s="25">
        <f t="shared" si="56"/>
        <v>34.85</v>
      </c>
      <c r="F258" s="25">
        <f t="shared" si="57"/>
        <v>38.949999999999996</v>
      </c>
      <c r="G258" s="25">
        <f t="shared" si="58"/>
        <v>41</v>
      </c>
      <c r="H258" s="25">
        <f t="shared" si="59"/>
        <v>41.82</v>
      </c>
      <c r="I258" s="17">
        <v>0</v>
      </c>
      <c r="J258" s="17">
        <v>25</v>
      </c>
      <c r="K258" s="17">
        <f t="shared" si="60"/>
        <v>25</v>
      </c>
      <c r="L258" s="18">
        <f t="shared" si="50"/>
        <v>0.6097560975609756</v>
      </c>
      <c r="M258" s="106"/>
    </row>
    <row r="259" spans="1:13" outlineLevel="2" x14ac:dyDescent="0.25">
      <c r="A259" s="13" t="s">
        <v>473</v>
      </c>
      <c r="B259" s="14" t="s">
        <v>492</v>
      </c>
      <c r="C259" s="15" t="s">
        <v>493</v>
      </c>
      <c r="D259" s="3">
        <v>129</v>
      </c>
      <c r="E259" s="25">
        <f t="shared" si="56"/>
        <v>109.64999999999999</v>
      </c>
      <c r="F259" s="25">
        <f t="shared" si="57"/>
        <v>122.55</v>
      </c>
      <c r="G259" s="25">
        <f t="shared" si="58"/>
        <v>129</v>
      </c>
      <c r="H259" s="25">
        <f t="shared" si="59"/>
        <v>131.58000000000001</v>
      </c>
      <c r="I259" s="17">
        <v>2</v>
      </c>
      <c r="J259" s="17">
        <v>70</v>
      </c>
      <c r="K259" s="17">
        <f t="shared" si="60"/>
        <v>72</v>
      </c>
      <c r="L259" s="18">
        <f t="shared" si="50"/>
        <v>0.55813953488372092</v>
      </c>
      <c r="M259" s="106"/>
    </row>
    <row r="260" spans="1:13" outlineLevel="2" x14ac:dyDescent="0.25">
      <c r="A260" s="13" t="s">
        <v>473</v>
      </c>
      <c r="B260" s="14" t="s">
        <v>494</v>
      </c>
      <c r="C260" s="15" t="s">
        <v>495</v>
      </c>
      <c r="D260" s="3">
        <v>83</v>
      </c>
      <c r="E260" s="25">
        <f t="shared" si="56"/>
        <v>70.55</v>
      </c>
      <c r="F260" s="25">
        <f t="shared" si="57"/>
        <v>78.849999999999994</v>
      </c>
      <c r="G260" s="25">
        <f t="shared" si="58"/>
        <v>83</v>
      </c>
      <c r="H260" s="25">
        <f t="shared" si="59"/>
        <v>84.66</v>
      </c>
      <c r="I260" s="17">
        <v>0</v>
      </c>
      <c r="J260" s="17">
        <v>32</v>
      </c>
      <c r="K260" s="17">
        <f t="shared" si="60"/>
        <v>32</v>
      </c>
      <c r="L260" s="18">
        <f t="shared" ref="L260:L323" si="61">K260/D260</f>
        <v>0.38554216867469882</v>
      </c>
      <c r="M260" s="106"/>
    </row>
    <row r="261" spans="1:13" outlineLevel="2" x14ac:dyDescent="0.25">
      <c r="A261" s="13" t="s">
        <v>473</v>
      </c>
      <c r="B261" s="14" t="s">
        <v>496</v>
      </c>
      <c r="C261" s="15" t="s">
        <v>497</v>
      </c>
      <c r="D261" s="3">
        <v>207</v>
      </c>
      <c r="E261" s="25">
        <f t="shared" si="56"/>
        <v>175.95</v>
      </c>
      <c r="F261" s="25">
        <f t="shared" si="57"/>
        <v>196.64999999999998</v>
      </c>
      <c r="G261" s="25">
        <f t="shared" si="58"/>
        <v>207</v>
      </c>
      <c r="H261" s="25">
        <f t="shared" si="59"/>
        <v>211.14000000000001</v>
      </c>
      <c r="I261" s="17">
        <v>5</v>
      </c>
      <c r="J261" s="17">
        <v>73</v>
      </c>
      <c r="K261" s="17">
        <f t="shared" si="60"/>
        <v>78</v>
      </c>
      <c r="L261" s="18">
        <f t="shared" si="61"/>
        <v>0.37681159420289856</v>
      </c>
      <c r="M261" s="106"/>
    </row>
    <row r="262" spans="1:13" outlineLevel="2" x14ac:dyDescent="0.25">
      <c r="A262" s="13" t="s">
        <v>473</v>
      </c>
      <c r="B262" s="14" t="s">
        <v>498</v>
      </c>
      <c r="C262" s="15" t="s">
        <v>499</v>
      </c>
      <c r="D262" s="3">
        <v>31</v>
      </c>
      <c r="E262" s="25">
        <f t="shared" si="56"/>
        <v>26.349999999999998</v>
      </c>
      <c r="F262" s="25">
        <f t="shared" si="57"/>
        <v>29.45</v>
      </c>
      <c r="G262" s="25">
        <f t="shared" si="58"/>
        <v>31</v>
      </c>
      <c r="H262" s="25">
        <f t="shared" si="59"/>
        <v>31.62</v>
      </c>
      <c r="I262" s="17">
        <v>0</v>
      </c>
      <c r="J262" s="17">
        <v>1</v>
      </c>
      <c r="K262" s="17">
        <f t="shared" si="60"/>
        <v>1</v>
      </c>
      <c r="L262" s="18">
        <f t="shared" si="61"/>
        <v>3.2258064516129031E-2</v>
      </c>
      <c r="M262" s="106"/>
    </row>
    <row r="263" spans="1:13" outlineLevel="2" x14ac:dyDescent="0.25">
      <c r="A263" s="13" t="s">
        <v>473</v>
      </c>
      <c r="B263" s="14" t="s">
        <v>500</v>
      </c>
      <c r="C263" s="15" t="s">
        <v>501</v>
      </c>
      <c r="D263" s="3">
        <v>36</v>
      </c>
      <c r="E263" s="25">
        <f t="shared" si="56"/>
        <v>30.599999999999998</v>
      </c>
      <c r="F263" s="25">
        <f t="shared" si="57"/>
        <v>34.199999999999996</v>
      </c>
      <c r="G263" s="25">
        <f t="shared" si="58"/>
        <v>36</v>
      </c>
      <c r="H263" s="25">
        <f t="shared" si="59"/>
        <v>36.72</v>
      </c>
      <c r="I263" s="17">
        <v>0</v>
      </c>
      <c r="J263" s="17">
        <v>20</v>
      </c>
      <c r="K263" s="17">
        <f t="shared" si="60"/>
        <v>20</v>
      </c>
      <c r="L263" s="18">
        <f t="shared" si="61"/>
        <v>0.55555555555555558</v>
      </c>
      <c r="M263" s="106"/>
    </row>
    <row r="264" spans="1:13" outlineLevel="2" x14ac:dyDescent="0.25">
      <c r="A264" s="13" t="s">
        <v>473</v>
      </c>
      <c r="B264" s="14" t="s">
        <v>502</v>
      </c>
      <c r="C264" s="15" t="s">
        <v>503</v>
      </c>
      <c r="D264" s="3">
        <v>18</v>
      </c>
      <c r="E264" s="25">
        <f t="shared" si="56"/>
        <v>15.299999999999999</v>
      </c>
      <c r="F264" s="25">
        <f t="shared" si="57"/>
        <v>17.099999999999998</v>
      </c>
      <c r="G264" s="25">
        <f t="shared" si="58"/>
        <v>18</v>
      </c>
      <c r="H264" s="25">
        <f t="shared" si="59"/>
        <v>18.36</v>
      </c>
      <c r="I264" s="17">
        <v>0</v>
      </c>
      <c r="J264" s="17">
        <v>2</v>
      </c>
      <c r="K264" s="17">
        <f t="shared" si="60"/>
        <v>2</v>
      </c>
      <c r="L264" s="18">
        <f t="shared" si="61"/>
        <v>0.1111111111111111</v>
      </c>
      <c r="M264" s="106"/>
    </row>
    <row r="265" spans="1:13" outlineLevel="2" x14ac:dyDescent="0.25">
      <c r="A265" s="13" t="s">
        <v>473</v>
      </c>
      <c r="B265" s="14" t="s">
        <v>504</v>
      </c>
      <c r="C265" s="15" t="s">
        <v>505</v>
      </c>
      <c r="D265" s="3">
        <v>28</v>
      </c>
      <c r="E265" s="25">
        <f t="shared" si="56"/>
        <v>23.8</v>
      </c>
      <c r="F265" s="25">
        <f t="shared" si="57"/>
        <v>26.599999999999998</v>
      </c>
      <c r="G265" s="25">
        <f t="shared" si="58"/>
        <v>28</v>
      </c>
      <c r="H265" s="25">
        <f t="shared" si="59"/>
        <v>28.560000000000002</v>
      </c>
      <c r="I265" s="17">
        <v>0</v>
      </c>
      <c r="J265" s="17">
        <v>13</v>
      </c>
      <c r="K265" s="17">
        <f t="shared" si="60"/>
        <v>13</v>
      </c>
      <c r="L265" s="18">
        <f t="shared" si="61"/>
        <v>0.4642857142857143</v>
      </c>
      <c r="M265" s="106"/>
    </row>
    <row r="266" spans="1:13" outlineLevel="2" x14ac:dyDescent="0.25">
      <c r="A266" s="13" t="s">
        <v>473</v>
      </c>
      <c r="B266" s="14" t="s">
        <v>506</v>
      </c>
      <c r="C266" s="15" t="s">
        <v>507</v>
      </c>
      <c r="D266" s="3">
        <v>17</v>
      </c>
      <c r="E266" s="25">
        <f t="shared" si="56"/>
        <v>14.45</v>
      </c>
      <c r="F266" s="25">
        <f t="shared" si="57"/>
        <v>16.149999999999999</v>
      </c>
      <c r="G266" s="25">
        <f t="shared" si="58"/>
        <v>17</v>
      </c>
      <c r="H266" s="25">
        <f t="shared" si="59"/>
        <v>17.34</v>
      </c>
      <c r="I266" s="17">
        <v>0</v>
      </c>
      <c r="J266" s="17">
        <v>0</v>
      </c>
      <c r="K266" s="17">
        <f t="shared" si="60"/>
        <v>0</v>
      </c>
      <c r="L266" s="18">
        <f t="shared" si="61"/>
        <v>0</v>
      </c>
      <c r="M266" s="106"/>
    </row>
    <row r="267" spans="1:13" outlineLevel="2" x14ac:dyDescent="0.25">
      <c r="A267" s="13" t="s">
        <v>473</v>
      </c>
      <c r="B267" s="14" t="s">
        <v>508</v>
      </c>
      <c r="C267" s="15" t="s">
        <v>509</v>
      </c>
      <c r="D267" s="3">
        <v>26</v>
      </c>
      <c r="E267" s="25">
        <f t="shared" si="56"/>
        <v>22.099999999999998</v>
      </c>
      <c r="F267" s="25">
        <f t="shared" si="57"/>
        <v>24.7</v>
      </c>
      <c r="G267" s="25">
        <f t="shared" si="58"/>
        <v>26</v>
      </c>
      <c r="H267" s="25">
        <f t="shared" si="59"/>
        <v>26.52</v>
      </c>
      <c r="I267" s="17">
        <v>1</v>
      </c>
      <c r="J267" s="17">
        <v>14</v>
      </c>
      <c r="K267" s="17">
        <f t="shared" si="60"/>
        <v>15</v>
      </c>
      <c r="L267" s="18">
        <f t="shared" si="61"/>
        <v>0.57692307692307687</v>
      </c>
      <c r="M267" s="106"/>
    </row>
    <row r="268" spans="1:13" outlineLevel="2" x14ac:dyDescent="0.25">
      <c r="A268" s="13" t="s">
        <v>473</v>
      </c>
      <c r="B268" s="14" t="s">
        <v>510</v>
      </c>
      <c r="C268" s="15" t="s">
        <v>511</v>
      </c>
      <c r="D268" s="3">
        <v>36</v>
      </c>
      <c r="E268" s="25">
        <f t="shared" si="56"/>
        <v>30.599999999999998</v>
      </c>
      <c r="F268" s="25">
        <f t="shared" si="57"/>
        <v>34.199999999999996</v>
      </c>
      <c r="G268" s="25">
        <f t="shared" si="58"/>
        <v>36</v>
      </c>
      <c r="H268" s="25">
        <f t="shared" si="59"/>
        <v>36.72</v>
      </c>
      <c r="I268" s="17">
        <v>0</v>
      </c>
      <c r="J268" s="17">
        <v>0</v>
      </c>
      <c r="K268" s="17">
        <f t="shared" si="60"/>
        <v>0</v>
      </c>
      <c r="L268" s="18">
        <f t="shared" si="61"/>
        <v>0</v>
      </c>
      <c r="M268" s="106"/>
    </row>
    <row r="269" spans="1:13" outlineLevel="2" x14ac:dyDescent="0.25">
      <c r="A269" s="13" t="s">
        <v>473</v>
      </c>
      <c r="B269" s="14" t="s">
        <v>512</v>
      </c>
      <c r="C269" s="15" t="s">
        <v>513</v>
      </c>
      <c r="D269" s="3">
        <v>28</v>
      </c>
      <c r="E269" s="25">
        <f t="shared" si="56"/>
        <v>23.8</v>
      </c>
      <c r="F269" s="25">
        <f t="shared" si="57"/>
        <v>26.599999999999998</v>
      </c>
      <c r="G269" s="25">
        <f t="shared" si="58"/>
        <v>28</v>
      </c>
      <c r="H269" s="25">
        <f t="shared" si="59"/>
        <v>28.560000000000002</v>
      </c>
      <c r="I269" s="17">
        <v>0</v>
      </c>
      <c r="J269" s="17">
        <v>22</v>
      </c>
      <c r="K269" s="17">
        <f t="shared" si="60"/>
        <v>22</v>
      </c>
      <c r="L269" s="18">
        <f t="shared" si="61"/>
        <v>0.7857142857142857</v>
      </c>
      <c r="M269" s="106"/>
    </row>
    <row r="270" spans="1:13" outlineLevel="2" x14ac:dyDescent="0.25">
      <c r="A270" s="13" t="s">
        <v>473</v>
      </c>
      <c r="B270" s="14" t="s">
        <v>514</v>
      </c>
      <c r="C270" s="15" t="s">
        <v>515</v>
      </c>
      <c r="D270" s="3">
        <v>27</v>
      </c>
      <c r="E270" s="25">
        <f t="shared" si="56"/>
        <v>22.95</v>
      </c>
      <c r="F270" s="25">
        <f t="shared" si="57"/>
        <v>25.65</v>
      </c>
      <c r="G270" s="25">
        <f t="shared" si="58"/>
        <v>27</v>
      </c>
      <c r="H270" s="25">
        <f t="shared" si="59"/>
        <v>27.54</v>
      </c>
      <c r="I270" s="17">
        <v>0</v>
      </c>
      <c r="J270" s="17">
        <v>18</v>
      </c>
      <c r="K270" s="17">
        <f t="shared" si="60"/>
        <v>18</v>
      </c>
      <c r="L270" s="18">
        <f t="shared" si="61"/>
        <v>0.66666666666666663</v>
      </c>
      <c r="M270" s="106"/>
    </row>
    <row r="271" spans="1:13" outlineLevel="2" x14ac:dyDescent="0.25">
      <c r="A271" s="13" t="s">
        <v>473</v>
      </c>
      <c r="B271" s="14" t="s">
        <v>516</v>
      </c>
      <c r="C271" s="15" t="s">
        <v>517</v>
      </c>
      <c r="D271" s="3">
        <v>17</v>
      </c>
      <c r="E271" s="25">
        <f t="shared" si="56"/>
        <v>14.45</v>
      </c>
      <c r="F271" s="25">
        <f t="shared" si="57"/>
        <v>16.149999999999999</v>
      </c>
      <c r="G271" s="25">
        <f t="shared" si="58"/>
        <v>17</v>
      </c>
      <c r="H271" s="25">
        <f t="shared" si="59"/>
        <v>17.34</v>
      </c>
      <c r="I271" s="17">
        <v>2</v>
      </c>
      <c r="J271" s="17">
        <v>5</v>
      </c>
      <c r="K271" s="17">
        <f t="shared" si="60"/>
        <v>7</v>
      </c>
      <c r="L271" s="18">
        <f t="shared" si="61"/>
        <v>0.41176470588235292</v>
      </c>
      <c r="M271" s="106"/>
    </row>
    <row r="272" spans="1:13" outlineLevel="2" x14ac:dyDescent="0.25">
      <c r="A272" s="13" t="s">
        <v>473</v>
      </c>
      <c r="B272" s="14" t="s">
        <v>518</v>
      </c>
      <c r="C272" s="15" t="s">
        <v>519</v>
      </c>
      <c r="D272" s="3">
        <v>13</v>
      </c>
      <c r="E272" s="25">
        <f t="shared" si="56"/>
        <v>11.049999999999999</v>
      </c>
      <c r="F272" s="25">
        <f t="shared" si="57"/>
        <v>12.35</v>
      </c>
      <c r="G272" s="25">
        <f t="shared" si="58"/>
        <v>13</v>
      </c>
      <c r="H272" s="25">
        <f t="shared" si="59"/>
        <v>13.26</v>
      </c>
      <c r="I272" s="17">
        <v>0</v>
      </c>
      <c r="J272" s="17">
        <v>4</v>
      </c>
      <c r="K272" s="17">
        <f t="shared" si="60"/>
        <v>4</v>
      </c>
      <c r="L272" s="18">
        <f t="shared" si="61"/>
        <v>0.30769230769230771</v>
      </c>
      <c r="M272" s="106"/>
    </row>
    <row r="273" spans="1:13" outlineLevel="2" x14ac:dyDescent="0.25">
      <c r="A273" s="13" t="s">
        <v>473</v>
      </c>
      <c r="B273" s="14" t="s">
        <v>520</v>
      </c>
      <c r="C273" s="15" t="s">
        <v>521</v>
      </c>
      <c r="D273" s="3">
        <v>28</v>
      </c>
      <c r="E273" s="25">
        <f t="shared" si="56"/>
        <v>23.8</v>
      </c>
      <c r="F273" s="25">
        <f t="shared" si="57"/>
        <v>26.599999999999998</v>
      </c>
      <c r="G273" s="25">
        <f t="shared" si="58"/>
        <v>28</v>
      </c>
      <c r="H273" s="25">
        <f t="shared" si="59"/>
        <v>28.560000000000002</v>
      </c>
      <c r="I273" s="17">
        <v>0</v>
      </c>
      <c r="J273" s="17">
        <v>0</v>
      </c>
      <c r="K273" s="17">
        <f t="shared" si="60"/>
        <v>0</v>
      </c>
      <c r="L273" s="18">
        <f t="shared" si="61"/>
        <v>0</v>
      </c>
      <c r="M273" s="106"/>
    </row>
    <row r="274" spans="1:13" outlineLevel="2" x14ac:dyDescent="0.25">
      <c r="A274" s="13" t="s">
        <v>473</v>
      </c>
      <c r="B274" s="14" t="s">
        <v>522</v>
      </c>
      <c r="C274" s="15" t="s">
        <v>523</v>
      </c>
      <c r="D274" s="3">
        <v>57</v>
      </c>
      <c r="E274" s="25">
        <f t="shared" si="56"/>
        <v>48.449999999999996</v>
      </c>
      <c r="F274" s="25">
        <f t="shared" si="57"/>
        <v>54.15</v>
      </c>
      <c r="G274" s="25">
        <f t="shared" si="58"/>
        <v>57</v>
      </c>
      <c r="H274" s="25">
        <f t="shared" si="59"/>
        <v>58.14</v>
      </c>
      <c r="I274" s="17">
        <v>1</v>
      </c>
      <c r="J274" s="17">
        <v>3</v>
      </c>
      <c r="K274" s="17">
        <f t="shared" si="60"/>
        <v>4</v>
      </c>
      <c r="L274" s="18">
        <f t="shared" si="61"/>
        <v>7.0175438596491224E-2</v>
      </c>
      <c r="M274" s="106"/>
    </row>
    <row r="275" spans="1:13" outlineLevel="2" x14ac:dyDescent="0.25">
      <c r="A275" s="13" t="s">
        <v>473</v>
      </c>
      <c r="B275" s="14" t="s">
        <v>524</v>
      </c>
      <c r="C275" s="15" t="s">
        <v>525</v>
      </c>
      <c r="D275" s="3">
        <v>39</v>
      </c>
      <c r="E275" s="25">
        <f t="shared" si="56"/>
        <v>33.15</v>
      </c>
      <c r="F275" s="25">
        <f t="shared" si="57"/>
        <v>37.049999999999997</v>
      </c>
      <c r="G275" s="25">
        <f t="shared" si="58"/>
        <v>39</v>
      </c>
      <c r="H275" s="25">
        <f t="shared" si="59"/>
        <v>39.78</v>
      </c>
      <c r="I275" s="17">
        <v>1</v>
      </c>
      <c r="J275" s="17">
        <v>3</v>
      </c>
      <c r="K275" s="17">
        <f t="shared" si="60"/>
        <v>4</v>
      </c>
      <c r="L275" s="18">
        <f t="shared" si="61"/>
        <v>0.10256410256410256</v>
      </c>
      <c r="M275" s="106"/>
    </row>
    <row r="276" spans="1:13" outlineLevel="2" x14ac:dyDescent="0.25">
      <c r="A276" s="13" t="s">
        <v>473</v>
      </c>
      <c r="B276" s="14" t="s">
        <v>526</v>
      </c>
      <c r="C276" s="15" t="s">
        <v>527</v>
      </c>
      <c r="D276" s="3">
        <v>25</v>
      </c>
      <c r="E276" s="25">
        <f t="shared" si="56"/>
        <v>21.25</v>
      </c>
      <c r="F276" s="25">
        <f t="shared" si="57"/>
        <v>23.75</v>
      </c>
      <c r="G276" s="25">
        <f t="shared" si="58"/>
        <v>25</v>
      </c>
      <c r="H276" s="25">
        <f t="shared" si="59"/>
        <v>25.5</v>
      </c>
      <c r="I276" s="17">
        <v>0</v>
      </c>
      <c r="J276" s="17">
        <v>0</v>
      </c>
      <c r="K276" s="17">
        <f t="shared" si="60"/>
        <v>0</v>
      </c>
      <c r="L276" s="18">
        <f t="shared" si="61"/>
        <v>0</v>
      </c>
      <c r="M276" s="106"/>
    </row>
    <row r="277" spans="1:13" outlineLevel="2" x14ac:dyDescent="0.25">
      <c r="A277" s="13" t="s">
        <v>473</v>
      </c>
      <c r="B277" s="14" t="s">
        <v>528</v>
      </c>
      <c r="C277" s="15" t="s">
        <v>529</v>
      </c>
      <c r="D277" s="3">
        <v>18</v>
      </c>
      <c r="E277" s="25">
        <f t="shared" si="56"/>
        <v>15.299999999999999</v>
      </c>
      <c r="F277" s="25">
        <f t="shared" si="57"/>
        <v>17.099999999999998</v>
      </c>
      <c r="G277" s="25">
        <f t="shared" si="58"/>
        <v>18</v>
      </c>
      <c r="H277" s="25">
        <f t="shared" si="59"/>
        <v>18.36</v>
      </c>
      <c r="I277" s="17">
        <v>0</v>
      </c>
      <c r="J277" s="17">
        <v>1</v>
      </c>
      <c r="K277" s="17">
        <f t="shared" si="60"/>
        <v>1</v>
      </c>
      <c r="L277" s="18">
        <f t="shared" si="61"/>
        <v>5.5555555555555552E-2</v>
      </c>
      <c r="M277" s="106"/>
    </row>
    <row r="278" spans="1:13" outlineLevel="2" x14ac:dyDescent="0.25">
      <c r="A278" s="13" t="s">
        <v>473</v>
      </c>
      <c r="B278" s="14" t="s">
        <v>530</v>
      </c>
      <c r="C278" s="15" t="s">
        <v>531</v>
      </c>
      <c r="D278" s="3">
        <v>32</v>
      </c>
      <c r="E278" s="25">
        <f t="shared" si="56"/>
        <v>27.2</v>
      </c>
      <c r="F278" s="25">
        <f t="shared" si="57"/>
        <v>30.4</v>
      </c>
      <c r="G278" s="25">
        <f t="shared" si="58"/>
        <v>32</v>
      </c>
      <c r="H278" s="25">
        <f t="shared" si="59"/>
        <v>32.64</v>
      </c>
      <c r="I278" s="17">
        <v>3</v>
      </c>
      <c r="J278" s="17">
        <v>20</v>
      </c>
      <c r="K278" s="17">
        <f t="shared" si="60"/>
        <v>23</v>
      </c>
      <c r="L278" s="18">
        <f t="shared" si="61"/>
        <v>0.71875</v>
      </c>
      <c r="M278" s="106"/>
    </row>
    <row r="279" spans="1:13" outlineLevel="2" x14ac:dyDescent="0.25">
      <c r="A279" s="13" t="s">
        <v>473</v>
      </c>
      <c r="B279" s="14" t="s">
        <v>532</v>
      </c>
      <c r="C279" s="15" t="s">
        <v>533</v>
      </c>
      <c r="D279" s="3">
        <v>60</v>
      </c>
      <c r="E279" s="25">
        <f t="shared" si="56"/>
        <v>51</v>
      </c>
      <c r="F279" s="25">
        <f t="shared" si="57"/>
        <v>57</v>
      </c>
      <c r="G279" s="25">
        <f t="shared" si="58"/>
        <v>60</v>
      </c>
      <c r="H279" s="25">
        <f t="shared" si="59"/>
        <v>61.2</v>
      </c>
      <c r="I279" s="17">
        <v>0</v>
      </c>
      <c r="J279" s="17">
        <v>35</v>
      </c>
      <c r="K279" s="17">
        <f t="shared" si="60"/>
        <v>35</v>
      </c>
      <c r="L279" s="18">
        <f t="shared" si="61"/>
        <v>0.58333333333333337</v>
      </c>
      <c r="M279" s="106"/>
    </row>
    <row r="280" spans="1:13" outlineLevel="2" x14ac:dyDescent="0.25">
      <c r="A280" s="13" t="s">
        <v>473</v>
      </c>
      <c r="B280" s="14" t="s">
        <v>534</v>
      </c>
      <c r="C280" s="15" t="s">
        <v>535</v>
      </c>
      <c r="D280" s="3">
        <v>31</v>
      </c>
      <c r="E280" s="25">
        <f t="shared" si="56"/>
        <v>26.349999999999998</v>
      </c>
      <c r="F280" s="25">
        <f t="shared" si="57"/>
        <v>29.45</v>
      </c>
      <c r="G280" s="25">
        <f t="shared" si="58"/>
        <v>31</v>
      </c>
      <c r="H280" s="25">
        <f t="shared" si="59"/>
        <v>31.62</v>
      </c>
      <c r="I280" s="17">
        <v>2</v>
      </c>
      <c r="J280" s="17">
        <v>22</v>
      </c>
      <c r="K280" s="17">
        <f t="shared" si="60"/>
        <v>24</v>
      </c>
      <c r="L280" s="18">
        <f t="shared" si="61"/>
        <v>0.77419354838709675</v>
      </c>
      <c r="M280" s="106"/>
    </row>
    <row r="281" spans="1:13" outlineLevel="2" x14ac:dyDescent="0.25">
      <c r="A281" s="13" t="s">
        <v>473</v>
      </c>
      <c r="B281" s="14" t="s">
        <v>536</v>
      </c>
      <c r="C281" s="15" t="s">
        <v>537</v>
      </c>
      <c r="D281" s="3">
        <v>8</v>
      </c>
      <c r="E281" s="25">
        <f t="shared" si="56"/>
        <v>6.8</v>
      </c>
      <c r="F281" s="25">
        <f t="shared" si="57"/>
        <v>7.6</v>
      </c>
      <c r="G281" s="25">
        <f t="shared" si="58"/>
        <v>8</v>
      </c>
      <c r="H281" s="25">
        <f t="shared" si="59"/>
        <v>8.16</v>
      </c>
      <c r="I281" s="17">
        <v>0</v>
      </c>
      <c r="J281" s="17">
        <v>4</v>
      </c>
      <c r="K281" s="17">
        <f t="shared" si="60"/>
        <v>4</v>
      </c>
      <c r="L281" s="18">
        <f t="shared" si="61"/>
        <v>0.5</v>
      </c>
      <c r="M281" s="106"/>
    </row>
    <row r="282" spans="1:13" outlineLevel="2" x14ac:dyDescent="0.25">
      <c r="A282" s="13" t="s">
        <v>473</v>
      </c>
      <c r="B282" s="14" t="s">
        <v>538</v>
      </c>
      <c r="C282" s="15" t="s">
        <v>539</v>
      </c>
      <c r="D282" s="3">
        <v>33</v>
      </c>
      <c r="E282" s="25">
        <f t="shared" ref="E282:E313" si="62">D282*0.85</f>
        <v>28.05</v>
      </c>
      <c r="F282" s="25">
        <f t="shared" ref="F282:F301" si="63">D282*0.95</f>
        <v>31.349999999999998</v>
      </c>
      <c r="G282" s="25">
        <f t="shared" ref="G282:G301" si="64">D282*100%</f>
        <v>33</v>
      </c>
      <c r="H282" s="25">
        <f t="shared" ref="H282:H301" si="65">D282*102%</f>
        <v>33.660000000000004</v>
      </c>
      <c r="I282" s="17">
        <v>0</v>
      </c>
      <c r="J282" s="17">
        <v>19</v>
      </c>
      <c r="K282" s="17">
        <f t="shared" ref="K282:K313" si="66">SUM(I282:J282)</f>
        <v>19</v>
      </c>
      <c r="L282" s="18">
        <f t="shared" si="61"/>
        <v>0.5757575757575758</v>
      </c>
      <c r="M282" s="106"/>
    </row>
    <row r="283" spans="1:13" outlineLevel="2" x14ac:dyDescent="0.25">
      <c r="A283" s="13" t="s">
        <v>473</v>
      </c>
      <c r="B283" s="14" t="s">
        <v>540</v>
      </c>
      <c r="C283" s="15" t="s">
        <v>541</v>
      </c>
      <c r="D283" s="3">
        <v>83</v>
      </c>
      <c r="E283" s="25">
        <f t="shared" si="62"/>
        <v>70.55</v>
      </c>
      <c r="F283" s="25">
        <f t="shared" si="63"/>
        <v>78.849999999999994</v>
      </c>
      <c r="G283" s="25">
        <f t="shared" si="64"/>
        <v>83</v>
      </c>
      <c r="H283" s="25">
        <f t="shared" si="65"/>
        <v>84.66</v>
      </c>
      <c r="I283" s="17">
        <v>0</v>
      </c>
      <c r="J283" s="17">
        <v>3</v>
      </c>
      <c r="K283" s="17">
        <f t="shared" si="66"/>
        <v>3</v>
      </c>
      <c r="L283" s="18">
        <f t="shared" si="61"/>
        <v>3.614457831325301E-2</v>
      </c>
      <c r="M283" s="106"/>
    </row>
    <row r="284" spans="1:13" outlineLevel="2" x14ac:dyDescent="0.25">
      <c r="A284" s="13" t="s">
        <v>473</v>
      </c>
      <c r="B284" s="14" t="s">
        <v>542</v>
      </c>
      <c r="C284" s="15" t="s">
        <v>543</v>
      </c>
      <c r="D284" s="3">
        <v>21</v>
      </c>
      <c r="E284" s="25">
        <f t="shared" si="62"/>
        <v>17.849999999999998</v>
      </c>
      <c r="F284" s="25">
        <f t="shared" si="63"/>
        <v>19.95</v>
      </c>
      <c r="G284" s="25">
        <f t="shared" si="64"/>
        <v>21</v>
      </c>
      <c r="H284" s="25">
        <f t="shared" si="65"/>
        <v>21.42</v>
      </c>
      <c r="I284" s="17">
        <v>2</v>
      </c>
      <c r="J284" s="17">
        <v>8</v>
      </c>
      <c r="K284" s="17">
        <f t="shared" si="66"/>
        <v>10</v>
      </c>
      <c r="L284" s="18">
        <f t="shared" si="61"/>
        <v>0.47619047619047616</v>
      </c>
      <c r="M284" s="106"/>
    </row>
    <row r="285" spans="1:13" outlineLevel="2" x14ac:dyDescent="0.25">
      <c r="A285" s="13" t="s">
        <v>473</v>
      </c>
      <c r="B285" s="14" t="s">
        <v>544</v>
      </c>
      <c r="C285" s="15" t="s">
        <v>545</v>
      </c>
      <c r="D285" s="3">
        <v>30</v>
      </c>
      <c r="E285" s="25">
        <f t="shared" si="62"/>
        <v>25.5</v>
      </c>
      <c r="F285" s="25">
        <f t="shared" si="63"/>
        <v>28.5</v>
      </c>
      <c r="G285" s="25">
        <f t="shared" si="64"/>
        <v>30</v>
      </c>
      <c r="H285" s="25">
        <f t="shared" si="65"/>
        <v>30.6</v>
      </c>
      <c r="I285" s="17">
        <v>0</v>
      </c>
      <c r="J285" s="17">
        <v>17</v>
      </c>
      <c r="K285" s="17">
        <f t="shared" si="66"/>
        <v>17</v>
      </c>
      <c r="L285" s="18">
        <f t="shared" si="61"/>
        <v>0.56666666666666665</v>
      </c>
      <c r="M285" s="106"/>
    </row>
    <row r="286" spans="1:13" outlineLevel="2" x14ac:dyDescent="0.25">
      <c r="A286" s="13" t="s">
        <v>473</v>
      </c>
      <c r="B286" s="14" t="s">
        <v>546</v>
      </c>
      <c r="C286" s="15" t="s">
        <v>547</v>
      </c>
      <c r="D286" s="3">
        <v>29</v>
      </c>
      <c r="E286" s="25">
        <f t="shared" si="62"/>
        <v>24.65</v>
      </c>
      <c r="F286" s="25">
        <f t="shared" si="63"/>
        <v>27.549999999999997</v>
      </c>
      <c r="G286" s="25">
        <f t="shared" si="64"/>
        <v>29</v>
      </c>
      <c r="H286" s="25">
        <f t="shared" si="65"/>
        <v>29.580000000000002</v>
      </c>
      <c r="I286" s="17">
        <v>0</v>
      </c>
      <c r="J286" s="17">
        <v>1</v>
      </c>
      <c r="K286" s="17">
        <f t="shared" si="66"/>
        <v>1</v>
      </c>
      <c r="L286" s="18">
        <f t="shared" si="61"/>
        <v>3.4482758620689655E-2</v>
      </c>
      <c r="M286" s="106"/>
    </row>
    <row r="287" spans="1:13" outlineLevel="2" x14ac:dyDescent="0.25">
      <c r="A287" s="13" t="s">
        <v>473</v>
      </c>
      <c r="B287" s="14" t="s">
        <v>548</v>
      </c>
      <c r="C287" s="15" t="s">
        <v>549</v>
      </c>
      <c r="D287" s="3">
        <v>104</v>
      </c>
      <c r="E287" s="25">
        <f t="shared" si="62"/>
        <v>88.399999999999991</v>
      </c>
      <c r="F287" s="25">
        <f t="shared" si="63"/>
        <v>98.8</v>
      </c>
      <c r="G287" s="25">
        <f t="shared" si="64"/>
        <v>104</v>
      </c>
      <c r="H287" s="25">
        <f t="shared" si="65"/>
        <v>106.08</v>
      </c>
      <c r="I287" s="17">
        <v>5</v>
      </c>
      <c r="J287" s="17">
        <v>63</v>
      </c>
      <c r="K287" s="17">
        <f t="shared" si="66"/>
        <v>68</v>
      </c>
      <c r="L287" s="18">
        <f t="shared" si="61"/>
        <v>0.65384615384615385</v>
      </c>
      <c r="M287" s="106"/>
    </row>
    <row r="288" spans="1:13" outlineLevel="2" x14ac:dyDescent="0.25">
      <c r="A288" s="13" t="s">
        <v>473</v>
      </c>
      <c r="B288" s="14" t="s">
        <v>550</v>
      </c>
      <c r="C288" s="15" t="s">
        <v>551</v>
      </c>
      <c r="D288" s="3">
        <v>16</v>
      </c>
      <c r="E288" s="25">
        <f t="shared" si="62"/>
        <v>13.6</v>
      </c>
      <c r="F288" s="25">
        <f t="shared" si="63"/>
        <v>15.2</v>
      </c>
      <c r="G288" s="25">
        <f t="shared" si="64"/>
        <v>16</v>
      </c>
      <c r="H288" s="25">
        <f t="shared" si="65"/>
        <v>16.32</v>
      </c>
      <c r="I288" s="17">
        <v>0</v>
      </c>
      <c r="J288" s="17">
        <v>1</v>
      </c>
      <c r="K288" s="17">
        <f t="shared" si="66"/>
        <v>1</v>
      </c>
      <c r="L288" s="18">
        <f t="shared" si="61"/>
        <v>6.25E-2</v>
      </c>
      <c r="M288" s="106"/>
    </row>
    <row r="289" spans="1:13" outlineLevel="2" x14ac:dyDescent="0.25">
      <c r="A289" s="13" t="s">
        <v>473</v>
      </c>
      <c r="B289" s="14" t="s">
        <v>552</v>
      </c>
      <c r="C289" s="15" t="s">
        <v>553</v>
      </c>
      <c r="D289" s="3">
        <v>37</v>
      </c>
      <c r="E289" s="25">
        <f t="shared" si="62"/>
        <v>31.45</v>
      </c>
      <c r="F289" s="25">
        <f t="shared" si="63"/>
        <v>35.15</v>
      </c>
      <c r="G289" s="25">
        <f t="shared" si="64"/>
        <v>37</v>
      </c>
      <c r="H289" s="25">
        <f t="shared" si="65"/>
        <v>37.74</v>
      </c>
      <c r="I289" s="17">
        <v>0</v>
      </c>
      <c r="J289" s="17">
        <v>0</v>
      </c>
      <c r="K289" s="17">
        <f t="shared" si="66"/>
        <v>0</v>
      </c>
      <c r="L289" s="18">
        <f t="shared" si="61"/>
        <v>0</v>
      </c>
      <c r="M289" s="106"/>
    </row>
    <row r="290" spans="1:13" outlineLevel="2" x14ac:dyDescent="0.25">
      <c r="A290" s="13" t="s">
        <v>473</v>
      </c>
      <c r="B290" s="14" t="s">
        <v>554</v>
      </c>
      <c r="C290" s="15" t="s">
        <v>555</v>
      </c>
      <c r="D290" s="3">
        <v>18</v>
      </c>
      <c r="E290" s="25">
        <f t="shared" si="62"/>
        <v>15.299999999999999</v>
      </c>
      <c r="F290" s="25">
        <f t="shared" si="63"/>
        <v>17.099999999999998</v>
      </c>
      <c r="G290" s="25">
        <f t="shared" si="64"/>
        <v>18</v>
      </c>
      <c r="H290" s="25">
        <f t="shared" si="65"/>
        <v>18.36</v>
      </c>
      <c r="I290" s="17">
        <v>0</v>
      </c>
      <c r="J290" s="17">
        <v>15</v>
      </c>
      <c r="K290" s="17">
        <f t="shared" si="66"/>
        <v>15</v>
      </c>
      <c r="L290" s="18">
        <f t="shared" si="61"/>
        <v>0.83333333333333337</v>
      </c>
      <c r="M290" s="106"/>
    </row>
    <row r="291" spans="1:13" outlineLevel="2" x14ac:dyDescent="0.25">
      <c r="A291" s="13" t="s">
        <v>473</v>
      </c>
      <c r="B291" s="14" t="s">
        <v>556</v>
      </c>
      <c r="C291" s="15" t="s">
        <v>557</v>
      </c>
      <c r="D291" s="3">
        <v>95</v>
      </c>
      <c r="E291" s="25">
        <f t="shared" si="62"/>
        <v>80.75</v>
      </c>
      <c r="F291" s="25">
        <f t="shared" si="63"/>
        <v>90.25</v>
      </c>
      <c r="G291" s="25">
        <f t="shared" si="64"/>
        <v>95</v>
      </c>
      <c r="H291" s="25">
        <f t="shared" si="65"/>
        <v>96.9</v>
      </c>
      <c r="I291" s="17">
        <v>6</v>
      </c>
      <c r="J291" s="17">
        <v>47</v>
      </c>
      <c r="K291" s="17">
        <f t="shared" si="66"/>
        <v>53</v>
      </c>
      <c r="L291" s="18">
        <f t="shared" si="61"/>
        <v>0.55789473684210522</v>
      </c>
      <c r="M291" s="106"/>
    </row>
    <row r="292" spans="1:13" outlineLevel="2" x14ac:dyDescent="0.25">
      <c r="A292" s="13" t="s">
        <v>473</v>
      </c>
      <c r="B292" s="14" t="s">
        <v>558</v>
      </c>
      <c r="C292" s="15" t="s">
        <v>559</v>
      </c>
      <c r="D292" s="3">
        <v>78</v>
      </c>
      <c r="E292" s="25">
        <f t="shared" si="62"/>
        <v>66.3</v>
      </c>
      <c r="F292" s="25">
        <f t="shared" si="63"/>
        <v>74.099999999999994</v>
      </c>
      <c r="G292" s="25">
        <f t="shared" si="64"/>
        <v>78</v>
      </c>
      <c r="H292" s="25">
        <f t="shared" si="65"/>
        <v>79.56</v>
      </c>
      <c r="I292" s="17">
        <v>0</v>
      </c>
      <c r="J292" s="17">
        <v>21</v>
      </c>
      <c r="K292" s="17">
        <f t="shared" si="66"/>
        <v>21</v>
      </c>
      <c r="L292" s="18">
        <f t="shared" si="61"/>
        <v>0.26923076923076922</v>
      </c>
      <c r="M292" s="106"/>
    </row>
    <row r="293" spans="1:13" outlineLevel="2" x14ac:dyDescent="0.25">
      <c r="A293" s="13" t="s">
        <v>473</v>
      </c>
      <c r="B293" s="14" t="s">
        <v>560</v>
      </c>
      <c r="C293" s="15" t="s">
        <v>561</v>
      </c>
      <c r="D293" s="3">
        <v>15</v>
      </c>
      <c r="E293" s="25">
        <f t="shared" si="62"/>
        <v>12.75</v>
      </c>
      <c r="F293" s="25">
        <f t="shared" si="63"/>
        <v>14.25</v>
      </c>
      <c r="G293" s="25">
        <f t="shared" si="64"/>
        <v>15</v>
      </c>
      <c r="H293" s="25">
        <f t="shared" si="65"/>
        <v>15.3</v>
      </c>
      <c r="I293" s="17">
        <v>0</v>
      </c>
      <c r="J293" s="17">
        <v>9</v>
      </c>
      <c r="K293" s="17">
        <f t="shared" si="66"/>
        <v>9</v>
      </c>
      <c r="L293" s="18">
        <f t="shared" si="61"/>
        <v>0.6</v>
      </c>
      <c r="M293" s="106"/>
    </row>
    <row r="294" spans="1:13" outlineLevel="2" x14ac:dyDescent="0.25">
      <c r="A294" s="13" t="s">
        <v>473</v>
      </c>
      <c r="B294" s="14" t="s">
        <v>562</v>
      </c>
      <c r="C294" s="15" t="s">
        <v>563</v>
      </c>
      <c r="D294" s="3">
        <v>33</v>
      </c>
      <c r="E294" s="25">
        <f t="shared" si="62"/>
        <v>28.05</v>
      </c>
      <c r="F294" s="25">
        <f t="shared" si="63"/>
        <v>31.349999999999998</v>
      </c>
      <c r="G294" s="25">
        <f t="shared" si="64"/>
        <v>33</v>
      </c>
      <c r="H294" s="25">
        <f t="shared" si="65"/>
        <v>33.660000000000004</v>
      </c>
      <c r="I294" s="17">
        <v>0</v>
      </c>
      <c r="J294" s="17">
        <v>6</v>
      </c>
      <c r="K294" s="17">
        <f t="shared" si="66"/>
        <v>6</v>
      </c>
      <c r="L294" s="18">
        <f t="shared" si="61"/>
        <v>0.18181818181818182</v>
      </c>
      <c r="M294" s="106"/>
    </row>
    <row r="295" spans="1:13" outlineLevel="2" x14ac:dyDescent="0.25">
      <c r="A295" s="13" t="s">
        <v>473</v>
      </c>
      <c r="B295" s="14" t="s">
        <v>564</v>
      </c>
      <c r="C295" s="15" t="s">
        <v>565</v>
      </c>
      <c r="D295" s="3">
        <v>33</v>
      </c>
      <c r="E295" s="25">
        <f t="shared" si="62"/>
        <v>28.05</v>
      </c>
      <c r="F295" s="25">
        <f t="shared" si="63"/>
        <v>31.349999999999998</v>
      </c>
      <c r="G295" s="25">
        <f t="shared" si="64"/>
        <v>33</v>
      </c>
      <c r="H295" s="25">
        <f t="shared" si="65"/>
        <v>33.660000000000004</v>
      </c>
      <c r="I295" s="17">
        <v>0</v>
      </c>
      <c r="J295" s="17">
        <v>0</v>
      </c>
      <c r="K295" s="17">
        <f t="shared" si="66"/>
        <v>0</v>
      </c>
      <c r="L295" s="18">
        <f t="shared" si="61"/>
        <v>0</v>
      </c>
      <c r="M295" s="106"/>
    </row>
    <row r="296" spans="1:13" outlineLevel="2" x14ac:dyDescent="0.25">
      <c r="A296" s="13" t="s">
        <v>473</v>
      </c>
      <c r="B296" s="14" t="s">
        <v>566</v>
      </c>
      <c r="C296" s="15" t="s">
        <v>567</v>
      </c>
      <c r="D296" s="3">
        <v>15</v>
      </c>
      <c r="E296" s="25">
        <f t="shared" si="62"/>
        <v>12.75</v>
      </c>
      <c r="F296" s="25">
        <f t="shared" si="63"/>
        <v>14.25</v>
      </c>
      <c r="G296" s="25">
        <f t="shared" si="64"/>
        <v>15</v>
      </c>
      <c r="H296" s="25">
        <f t="shared" si="65"/>
        <v>15.3</v>
      </c>
      <c r="I296" s="17">
        <v>0</v>
      </c>
      <c r="J296" s="17">
        <v>9</v>
      </c>
      <c r="K296" s="17">
        <f t="shared" si="66"/>
        <v>9</v>
      </c>
      <c r="L296" s="18">
        <f t="shared" si="61"/>
        <v>0.6</v>
      </c>
      <c r="M296" s="106"/>
    </row>
    <row r="297" spans="1:13" outlineLevel="2" x14ac:dyDescent="0.25">
      <c r="A297" s="13" t="s">
        <v>473</v>
      </c>
      <c r="B297" s="14" t="s">
        <v>568</v>
      </c>
      <c r="C297" s="15" t="s">
        <v>569</v>
      </c>
      <c r="D297" s="3">
        <v>36</v>
      </c>
      <c r="E297" s="25">
        <f t="shared" si="62"/>
        <v>30.599999999999998</v>
      </c>
      <c r="F297" s="25">
        <f t="shared" si="63"/>
        <v>34.199999999999996</v>
      </c>
      <c r="G297" s="25">
        <f t="shared" si="64"/>
        <v>36</v>
      </c>
      <c r="H297" s="25">
        <f t="shared" si="65"/>
        <v>36.72</v>
      </c>
      <c r="I297" s="17">
        <v>0</v>
      </c>
      <c r="J297" s="17">
        <v>28</v>
      </c>
      <c r="K297" s="17">
        <f t="shared" si="66"/>
        <v>28</v>
      </c>
      <c r="L297" s="18">
        <f t="shared" si="61"/>
        <v>0.77777777777777779</v>
      </c>
      <c r="M297" s="106"/>
    </row>
    <row r="298" spans="1:13" outlineLevel="2" x14ac:dyDescent="0.25">
      <c r="A298" s="13" t="s">
        <v>473</v>
      </c>
      <c r="B298" s="14" t="s">
        <v>570</v>
      </c>
      <c r="C298" s="15" t="s">
        <v>571</v>
      </c>
      <c r="D298" s="3">
        <v>148</v>
      </c>
      <c r="E298" s="25">
        <f t="shared" si="62"/>
        <v>125.8</v>
      </c>
      <c r="F298" s="25">
        <f t="shared" si="63"/>
        <v>140.6</v>
      </c>
      <c r="G298" s="25">
        <f t="shared" si="64"/>
        <v>148</v>
      </c>
      <c r="H298" s="25">
        <f t="shared" si="65"/>
        <v>150.96</v>
      </c>
      <c r="I298" s="17">
        <v>4</v>
      </c>
      <c r="J298" s="17">
        <v>77</v>
      </c>
      <c r="K298" s="17">
        <f t="shared" si="66"/>
        <v>81</v>
      </c>
      <c r="L298" s="18">
        <f t="shared" si="61"/>
        <v>0.54729729729729726</v>
      </c>
      <c r="M298" s="106"/>
    </row>
    <row r="299" spans="1:13" outlineLevel="2" x14ac:dyDescent="0.25">
      <c r="A299" s="13" t="s">
        <v>473</v>
      </c>
      <c r="B299" s="14" t="s">
        <v>572</v>
      </c>
      <c r="C299" s="15" t="s">
        <v>573</v>
      </c>
      <c r="D299" s="3">
        <v>90</v>
      </c>
      <c r="E299" s="25">
        <f t="shared" si="62"/>
        <v>76.5</v>
      </c>
      <c r="F299" s="25">
        <f t="shared" si="63"/>
        <v>85.5</v>
      </c>
      <c r="G299" s="25">
        <f t="shared" si="64"/>
        <v>90</v>
      </c>
      <c r="H299" s="25">
        <f t="shared" si="65"/>
        <v>91.8</v>
      </c>
      <c r="I299" s="17">
        <v>0</v>
      </c>
      <c r="J299" s="17">
        <v>4</v>
      </c>
      <c r="K299" s="17">
        <f t="shared" si="66"/>
        <v>4</v>
      </c>
      <c r="L299" s="18">
        <f t="shared" si="61"/>
        <v>4.4444444444444446E-2</v>
      </c>
      <c r="M299" s="106"/>
    </row>
    <row r="300" spans="1:13" outlineLevel="2" x14ac:dyDescent="0.25">
      <c r="A300" s="13" t="s">
        <v>473</v>
      </c>
      <c r="B300" s="14" t="s">
        <v>574</v>
      </c>
      <c r="C300" s="15" t="s">
        <v>575</v>
      </c>
      <c r="D300" s="3">
        <v>20</v>
      </c>
      <c r="E300" s="25">
        <f t="shared" si="62"/>
        <v>17</v>
      </c>
      <c r="F300" s="25">
        <f t="shared" si="63"/>
        <v>19</v>
      </c>
      <c r="G300" s="25">
        <f t="shared" si="64"/>
        <v>20</v>
      </c>
      <c r="H300" s="25">
        <f t="shared" si="65"/>
        <v>20.399999999999999</v>
      </c>
      <c r="I300" s="17">
        <v>0</v>
      </c>
      <c r="J300" s="17">
        <v>14</v>
      </c>
      <c r="K300" s="17">
        <f t="shared" si="66"/>
        <v>14</v>
      </c>
      <c r="L300" s="18">
        <f t="shared" si="61"/>
        <v>0.7</v>
      </c>
      <c r="M300" s="106"/>
    </row>
    <row r="301" spans="1:13" outlineLevel="2" x14ac:dyDescent="0.25">
      <c r="A301" s="13" t="s">
        <v>473</v>
      </c>
      <c r="B301" s="14" t="s">
        <v>576</v>
      </c>
      <c r="C301" s="15" t="s">
        <v>577</v>
      </c>
      <c r="D301" s="3">
        <v>26</v>
      </c>
      <c r="E301" s="25">
        <f t="shared" si="62"/>
        <v>22.099999999999998</v>
      </c>
      <c r="F301" s="25">
        <f t="shared" si="63"/>
        <v>24.7</v>
      </c>
      <c r="G301" s="25">
        <f t="shared" si="64"/>
        <v>26</v>
      </c>
      <c r="H301" s="25">
        <f t="shared" si="65"/>
        <v>26.52</v>
      </c>
      <c r="I301" s="17">
        <v>0</v>
      </c>
      <c r="J301" s="17">
        <v>9</v>
      </c>
      <c r="K301" s="17">
        <f t="shared" si="66"/>
        <v>9</v>
      </c>
      <c r="L301" s="18">
        <f t="shared" si="61"/>
        <v>0.34615384615384615</v>
      </c>
      <c r="M301" s="106"/>
    </row>
    <row r="302" spans="1:13" s="11" customFormat="1" outlineLevel="1" x14ac:dyDescent="0.25">
      <c r="A302" s="109" t="s">
        <v>808</v>
      </c>
      <c r="B302" s="121"/>
      <c r="C302" s="118"/>
      <c r="D302" s="123">
        <f>SUBTOTAL(9,D250:D301)</f>
        <v>2579</v>
      </c>
      <c r="E302" s="122"/>
      <c r="F302" s="122"/>
      <c r="G302" s="122"/>
      <c r="H302" s="122"/>
      <c r="I302" s="120">
        <f>SUBTOTAL(9,I250:I301)</f>
        <v>44</v>
      </c>
      <c r="J302" s="120">
        <f>SUBTOTAL(9,J250:J301)</f>
        <v>1049</v>
      </c>
      <c r="K302" s="120">
        <f>SUBTOTAL(9,K250:K301)</f>
        <v>1093</v>
      </c>
      <c r="L302" s="153">
        <f t="shared" si="61"/>
        <v>0.42380767739433889</v>
      </c>
      <c r="M302" s="154"/>
    </row>
    <row r="303" spans="1:13" outlineLevel="2" x14ac:dyDescent="0.25">
      <c r="A303" s="13" t="s">
        <v>578</v>
      </c>
      <c r="B303" s="14" t="s">
        <v>579</v>
      </c>
      <c r="C303" s="15" t="s">
        <v>580</v>
      </c>
      <c r="D303" s="3">
        <v>89</v>
      </c>
      <c r="E303" s="25">
        <f t="shared" ref="E303:E320" si="67">D303*0.85</f>
        <v>75.649999999999991</v>
      </c>
      <c r="F303" s="25">
        <f t="shared" ref="F303:F321" si="68">D303*0.95</f>
        <v>84.55</v>
      </c>
      <c r="G303" s="25">
        <f t="shared" ref="G303:G321" si="69">D303*100%</f>
        <v>89</v>
      </c>
      <c r="H303" s="25">
        <f t="shared" ref="H303:H321" si="70">D303*102%</f>
        <v>90.78</v>
      </c>
      <c r="I303" s="17">
        <v>1</v>
      </c>
      <c r="J303" s="17">
        <v>56</v>
      </c>
      <c r="K303" s="17">
        <f t="shared" ref="K303:K321" si="71">SUM(I303:J303)</f>
        <v>57</v>
      </c>
      <c r="L303" s="103">
        <f t="shared" si="61"/>
        <v>0.6404494382022472</v>
      </c>
      <c r="M303" s="101"/>
    </row>
    <row r="304" spans="1:13" outlineLevel="2" x14ac:dyDescent="0.25">
      <c r="A304" s="13" t="s">
        <v>578</v>
      </c>
      <c r="B304" s="14" t="s">
        <v>581</v>
      </c>
      <c r="C304" s="15" t="s">
        <v>582</v>
      </c>
      <c r="D304" s="3">
        <v>299</v>
      </c>
      <c r="E304" s="25">
        <f t="shared" si="67"/>
        <v>254.15</v>
      </c>
      <c r="F304" s="25">
        <f t="shared" si="68"/>
        <v>284.05</v>
      </c>
      <c r="G304" s="25">
        <f t="shared" si="69"/>
        <v>299</v>
      </c>
      <c r="H304" s="25">
        <f t="shared" si="70"/>
        <v>304.98</v>
      </c>
      <c r="I304" s="17">
        <v>1</v>
      </c>
      <c r="J304" s="17">
        <v>152</v>
      </c>
      <c r="K304" s="17">
        <f t="shared" si="71"/>
        <v>153</v>
      </c>
      <c r="L304" s="18">
        <f t="shared" si="61"/>
        <v>0.51170568561872909</v>
      </c>
      <c r="M304" s="106"/>
    </row>
    <row r="305" spans="1:13" outlineLevel="2" x14ac:dyDescent="0.25">
      <c r="A305" s="13" t="s">
        <v>578</v>
      </c>
      <c r="B305" s="14" t="s">
        <v>583</v>
      </c>
      <c r="C305" s="15" t="s">
        <v>584</v>
      </c>
      <c r="D305" s="3">
        <v>95</v>
      </c>
      <c r="E305" s="25">
        <f t="shared" si="67"/>
        <v>80.75</v>
      </c>
      <c r="F305" s="25">
        <f t="shared" si="68"/>
        <v>90.25</v>
      </c>
      <c r="G305" s="25">
        <f t="shared" si="69"/>
        <v>95</v>
      </c>
      <c r="H305" s="25">
        <f t="shared" si="70"/>
        <v>96.9</v>
      </c>
      <c r="I305" s="17">
        <v>3</v>
      </c>
      <c r="J305" s="17">
        <v>50</v>
      </c>
      <c r="K305" s="17">
        <f t="shared" si="71"/>
        <v>53</v>
      </c>
      <c r="L305" s="18">
        <f t="shared" si="61"/>
        <v>0.55789473684210522</v>
      </c>
      <c r="M305" s="106"/>
    </row>
    <row r="306" spans="1:13" outlineLevel="2" x14ac:dyDescent="0.25">
      <c r="A306" s="13" t="s">
        <v>578</v>
      </c>
      <c r="B306" s="14" t="s">
        <v>585</v>
      </c>
      <c r="C306" s="15" t="s">
        <v>586</v>
      </c>
      <c r="D306" s="3">
        <v>28</v>
      </c>
      <c r="E306" s="25">
        <f t="shared" si="67"/>
        <v>23.8</v>
      </c>
      <c r="F306" s="25">
        <f t="shared" si="68"/>
        <v>26.599999999999998</v>
      </c>
      <c r="G306" s="25">
        <f t="shared" si="69"/>
        <v>28</v>
      </c>
      <c r="H306" s="25">
        <f t="shared" si="70"/>
        <v>28.560000000000002</v>
      </c>
      <c r="I306" s="17">
        <v>0</v>
      </c>
      <c r="J306" s="17">
        <v>19</v>
      </c>
      <c r="K306" s="17">
        <f t="shared" si="71"/>
        <v>19</v>
      </c>
      <c r="L306" s="18">
        <f t="shared" si="61"/>
        <v>0.6785714285714286</v>
      </c>
      <c r="M306" s="106"/>
    </row>
    <row r="307" spans="1:13" outlineLevel="2" x14ac:dyDescent="0.25">
      <c r="A307" s="13" t="s">
        <v>578</v>
      </c>
      <c r="B307" s="14" t="s">
        <v>587</v>
      </c>
      <c r="C307" s="15" t="s">
        <v>588</v>
      </c>
      <c r="D307" s="3">
        <v>31</v>
      </c>
      <c r="E307" s="25">
        <f t="shared" si="67"/>
        <v>26.349999999999998</v>
      </c>
      <c r="F307" s="25">
        <f t="shared" si="68"/>
        <v>29.45</v>
      </c>
      <c r="G307" s="25">
        <f t="shared" si="69"/>
        <v>31</v>
      </c>
      <c r="H307" s="25">
        <f t="shared" si="70"/>
        <v>31.62</v>
      </c>
      <c r="I307" s="17">
        <v>0</v>
      </c>
      <c r="J307" s="17">
        <v>1</v>
      </c>
      <c r="K307" s="17">
        <f t="shared" si="71"/>
        <v>1</v>
      </c>
      <c r="L307" s="18">
        <f t="shared" si="61"/>
        <v>3.2258064516129031E-2</v>
      </c>
      <c r="M307" s="106"/>
    </row>
    <row r="308" spans="1:13" outlineLevel="2" x14ac:dyDescent="0.25">
      <c r="A308" s="13" t="s">
        <v>578</v>
      </c>
      <c r="B308" s="14" t="s">
        <v>589</v>
      </c>
      <c r="C308" s="15" t="s">
        <v>590</v>
      </c>
      <c r="D308" s="3">
        <v>45</v>
      </c>
      <c r="E308" s="25">
        <f t="shared" si="67"/>
        <v>38.25</v>
      </c>
      <c r="F308" s="25">
        <f t="shared" si="68"/>
        <v>42.75</v>
      </c>
      <c r="G308" s="25">
        <f t="shared" si="69"/>
        <v>45</v>
      </c>
      <c r="H308" s="25">
        <f t="shared" si="70"/>
        <v>45.9</v>
      </c>
      <c r="I308" s="17">
        <v>0</v>
      </c>
      <c r="J308" s="17">
        <v>13</v>
      </c>
      <c r="K308" s="17">
        <f t="shared" si="71"/>
        <v>13</v>
      </c>
      <c r="L308" s="18">
        <f t="shared" si="61"/>
        <v>0.28888888888888886</v>
      </c>
      <c r="M308" s="106"/>
    </row>
    <row r="309" spans="1:13" outlineLevel="2" x14ac:dyDescent="0.25">
      <c r="A309" s="13" t="s">
        <v>578</v>
      </c>
      <c r="B309" s="14" t="s">
        <v>591</v>
      </c>
      <c r="C309" s="15" t="s">
        <v>592</v>
      </c>
      <c r="D309" s="3">
        <v>85</v>
      </c>
      <c r="E309" s="25">
        <f t="shared" si="67"/>
        <v>72.25</v>
      </c>
      <c r="F309" s="25">
        <f t="shared" si="68"/>
        <v>80.75</v>
      </c>
      <c r="G309" s="25">
        <f t="shared" si="69"/>
        <v>85</v>
      </c>
      <c r="H309" s="25">
        <f t="shared" si="70"/>
        <v>86.7</v>
      </c>
      <c r="I309" s="17">
        <v>0</v>
      </c>
      <c r="J309" s="17">
        <v>32</v>
      </c>
      <c r="K309" s="17">
        <f t="shared" si="71"/>
        <v>32</v>
      </c>
      <c r="L309" s="18">
        <f t="shared" si="61"/>
        <v>0.37647058823529411</v>
      </c>
      <c r="M309" s="106"/>
    </row>
    <row r="310" spans="1:13" outlineLevel="2" x14ac:dyDescent="0.25">
      <c r="A310" s="13" t="s">
        <v>578</v>
      </c>
      <c r="B310" s="14" t="s">
        <v>593</v>
      </c>
      <c r="C310" s="15" t="s">
        <v>594</v>
      </c>
      <c r="D310" s="3">
        <v>76</v>
      </c>
      <c r="E310" s="25">
        <f t="shared" si="67"/>
        <v>64.599999999999994</v>
      </c>
      <c r="F310" s="25">
        <f t="shared" si="68"/>
        <v>72.2</v>
      </c>
      <c r="G310" s="25">
        <f t="shared" si="69"/>
        <v>76</v>
      </c>
      <c r="H310" s="25">
        <f t="shared" si="70"/>
        <v>77.52</v>
      </c>
      <c r="I310" s="17">
        <v>0</v>
      </c>
      <c r="J310" s="17">
        <v>30</v>
      </c>
      <c r="K310" s="17">
        <f t="shared" si="71"/>
        <v>30</v>
      </c>
      <c r="L310" s="18">
        <f t="shared" si="61"/>
        <v>0.39473684210526316</v>
      </c>
      <c r="M310" s="106"/>
    </row>
    <row r="311" spans="1:13" outlineLevel="2" x14ac:dyDescent="0.25">
      <c r="A311" s="13" t="s">
        <v>578</v>
      </c>
      <c r="B311" s="14" t="s">
        <v>595</v>
      </c>
      <c r="C311" s="15" t="s">
        <v>596</v>
      </c>
      <c r="D311" s="3">
        <v>66</v>
      </c>
      <c r="E311" s="25">
        <f t="shared" si="67"/>
        <v>56.1</v>
      </c>
      <c r="F311" s="25">
        <f t="shared" si="68"/>
        <v>62.699999999999996</v>
      </c>
      <c r="G311" s="25">
        <f t="shared" si="69"/>
        <v>66</v>
      </c>
      <c r="H311" s="25">
        <f t="shared" si="70"/>
        <v>67.320000000000007</v>
      </c>
      <c r="I311" s="17">
        <v>0</v>
      </c>
      <c r="J311" s="17">
        <v>45</v>
      </c>
      <c r="K311" s="17">
        <f t="shared" si="71"/>
        <v>45</v>
      </c>
      <c r="L311" s="18">
        <f t="shared" si="61"/>
        <v>0.68181818181818177</v>
      </c>
      <c r="M311" s="106"/>
    </row>
    <row r="312" spans="1:13" outlineLevel="2" x14ac:dyDescent="0.25">
      <c r="A312" s="13" t="s">
        <v>578</v>
      </c>
      <c r="B312" s="14" t="s">
        <v>597</v>
      </c>
      <c r="C312" s="15" t="s">
        <v>598</v>
      </c>
      <c r="D312" s="3">
        <v>49</v>
      </c>
      <c r="E312" s="25">
        <f t="shared" si="67"/>
        <v>41.65</v>
      </c>
      <c r="F312" s="25">
        <f t="shared" si="68"/>
        <v>46.55</v>
      </c>
      <c r="G312" s="25">
        <f t="shared" si="69"/>
        <v>49</v>
      </c>
      <c r="H312" s="25">
        <f t="shared" si="70"/>
        <v>49.980000000000004</v>
      </c>
      <c r="I312" s="17">
        <v>0</v>
      </c>
      <c r="J312" s="17">
        <v>3</v>
      </c>
      <c r="K312" s="17">
        <f t="shared" si="71"/>
        <v>3</v>
      </c>
      <c r="L312" s="18">
        <f t="shared" si="61"/>
        <v>6.1224489795918366E-2</v>
      </c>
      <c r="M312" s="106"/>
    </row>
    <row r="313" spans="1:13" outlineLevel="2" x14ac:dyDescent="0.25">
      <c r="A313" s="27" t="s">
        <v>578</v>
      </c>
      <c r="B313" s="28" t="s">
        <v>599</v>
      </c>
      <c r="C313" s="29" t="s">
        <v>600</v>
      </c>
      <c r="D313" s="35">
        <v>28</v>
      </c>
      <c r="E313" s="31">
        <f t="shared" si="67"/>
        <v>23.8</v>
      </c>
      <c r="F313" s="31">
        <f t="shared" si="68"/>
        <v>26.599999999999998</v>
      </c>
      <c r="G313" s="31">
        <f t="shared" si="69"/>
        <v>28</v>
      </c>
      <c r="H313" s="31">
        <f t="shared" si="70"/>
        <v>28.560000000000002</v>
      </c>
      <c r="I313" s="32">
        <v>1</v>
      </c>
      <c r="J313" s="32">
        <v>28</v>
      </c>
      <c r="K313" s="32">
        <f t="shared" si="71"/>
        <v>29</v>
      </c>
      <c r="L313" s="33">
        <f t="shared" si="61"/>
        <v>1.0357142857142858</v>
      </c>
      <c r="M313" s="107">
        <v>45552</v>
      </c>
    </row>
    <row r="314" spans="1:13" outlineLevel="2" x14ac:dyDescent="0.25">
      <c r="A314" s="13" t="s">
        <v>578</v>
      </c>
      <c r="B314" s="14" t="s">
        <v>601</v>
      </c>
      <c r="C314" s="15" t="s">
        <v>602</v>
      </c>
      <c r="D314" s="3">
        <v>49</v>
      </c>
      <c r="E314" s="25">
        <f t="shared" si="67"/>
        <v>41.65</v>
      </c>
      <c r="F314" s="25">
        <f t="shared" si="68"/>
        <v>46.55</v>
      </c>
      <c r="G314" s="25">
        <f t="shared" si="69"/>
        <v>49</v>
      </c>
      <c r="H314" s="25">
        <f t="shared" si="70"/>
        <v>49.980000000000004</v>
      </c>
      <c r="I314" s="17">
        <v>2</v>
      </c>
      <c r="J314" s="17">
        <v>15</v>
      </c>
      <c r="K314" s="17">
        <f t="shared" si="71"/>
        <v>17</v>
      </c>
      <c r="L314" s="18">
        <f t="shared" si="61"/>
        <v>0.34693877551020408</v>
      </c>
      <c r="M314" s="106"/>
    </row>
    <row r="315" spans="1:13" outlineLevel="2" x14ac:dyDescent="0.25">
      <c r="A315" s="13" t="s">
        <v>578</v>
      </c>
      <c r="B315" s="14" t="s">
        <v>603</v>
      </c>
      <c r="C315" s="15" t="s">
        <v>604</v>
      </c>
      <c r="D315" s="3">
        <v>15</v>
      </c>
      <c r="E315" s="25">
        <f t="shared" si="67"/>
        <v>12.75</v>
      </c>
      <c r="F315" s="25">
        <f t="shared" si="68"/>
        <v>14.25</v>
      </c>
      <c r="G315" s="25">
        <f t="shared" si="69"/>
        <v>15</v>
      </c>
      <c r="H315" s="25">
        <f t="shared" si="70"/>
        <v>15.3</v>
      </c>
      <c r="I315" s="17">
        <v>0</v>
      </c>
      <c r="J315" s="17">
        <v>2</v>
      </c>
      <c r="K315" s="17">
        <f t="shared" si="71"/>
        <v>2</v>
      </c>
      <c r="L315" s="18">
        <f t="shared" si="61"/>
        <v>0.13333333333333333</v>
      </c>
      <c r="M315" s="106"/>
    </row>
    <row r="316" spans="1:13" outlineLevel="2" x14ac:dyDescent="0.25">
      <c r="A316" s="13" t="s">
        <v>578</v>
      </c>
      <c r="B316" s="14" t="s">
        <v>605</v>
      </c>
      <c r="C316" s="15" t="s">
        <v>606</v>
      </c>
      <c r="D316" s="3">
        <v>24</v>
      </c>
      <c r="E316" s="25">
        <f t="shared" si="67"/>
        <v>20.399999999999999</v>
      </c>
      <c r="F316" s="25">
        <f t="shared" si="68"/>
        <v>22.799999999999997</v>
      </c>
      <c r="G316" s="25">
        <f t="shared" si="69"/>
        <v>24</v>
      </c>
      <c r="H316" s="25">
        <f t="shared" si="70"/>
        <v>24.48</v>
      </c>
      <c r="I316" s="17">
        <v>0</v>
      </c>
      <c r="J316" s="17">
        <v>2</v>
      </c>
      <c r="K316" s="17">
        <f t="shared" si="71"/>
        <v>2</v>
      </c>
      <c r="L316" s="18">
        <f t="shared" si="61"/>
        <v>8.3333333333333329E-2</v>
      </c>
      <c r="M316" s="106"/>
    </row>
    <row r="317" spans="1:13" outlineLevel="2" x14ac:dyDescent="0.25">
      <c r="A317" s="13" t="s">
        <v>578</v>
      </c>
      <c r="B317" s="14" t="s">
        <v>607</v>
      </c>
      <c r="C317" s="15" t="s">
        <v>608</v>
      </c>
      <c r="D317" s="3">
        <v>32</v>
      </c>
      <c r="E317" s="25">
        <f t="shared" si="67"/>
        <v>27.2</v>
      </c>
      <c r="F317" s="25">
        <f t="shared" si="68"/>
        <v>30.4</v>
      </c>
      <c r="G317" s="25">
        <f t="shared" si="69"/>
        <v>32</v>
      </c>
      <c r="H317" s="25">
        <f t="shared" si="70"/>
        <v>32.64</v>
      </c>
      <c r="I317" s="17">
        <v>0</v>
      </c>
      <c r="J317" s="17">
        <v>1</v>
      </c>
      <c r="K317" s="17">
        <f t="shared" si="71"/>
        <v>1</v>
      </c>
      <c r="L317" s="18">
        <f t="shared" si="61"/>
        <v>3.125E-2</v>
      </c>
      <c r="M317" s="106"/>
    </row>
    <row r="318" spans="1:13" outlineLevel="2" x14ac:dyDescent="0.25">
      <c r="A318" s="13" t="s">
        <v>578</v>
      </c>
      <c r="B318" s="14" t="s">
        <v>609</v>
      </c>
      <c r="C318" s="15" t="s">
        <v>610</v>
      </c>
      <c r="D318" s="3">
        <v>11</v>
      </c>
      <c r="E318" s="25">
        <f t="shared" si="67"/>
        <v>9.35</v>
      </c>
      <c r="F318" s="25">
        <f t="shared" si="68"/>
        <v>10.45</v>
      </c>
      <c r="G318" s="25">
        <f t="shared" si="69"/>
        <v>11</v>
      </c>
      <c r="H318" s="25">
        <f t="shared" si="70"/>
        <v>11.22</v>
      </c>
      <c r="I318" s="17">
        <v>0</v>
      </c>
      <c r="J318" s="17">
        <v>9</v>
      </c>
      <c r="K318" s="17">
        <f t="shared" si="71"/>
        <v>9</v>
      </c>
      <c r="L318" s="18">
        <f t="shared" si="61"/>
        <v>0.81818181818181823</v>
      </c>
      <c r="M318" s="106"/>
    </row>
    <row r="319" spans="1:13" outlineLevel="2" x14ac:dyDescent="0.25">
      <c r="A319" s="13" t="s">
        <v>578</v>
      </c>
      <c r="B319" s="14" t="s">
        <v>611</v>
      </c>
      <c r="C319" s="15" t="s">
        <v>612</v>
      </c>
      <c r="D319" s="3">
        <v>27</v>
      </c>
      <c r="E319" s="25">
        <f t="shared" si="67"/>
        <v>22.95</v>
      </c>
      <c r="F319" s="25">
        <f t="shared" si="68"/>
        <v>25.65</v>
      </c>
      <c r="G319" s="25">
        <f t="shared" si="69"/>
        <v>27</v>
      </c>
      <c r="H319" s="25">
        <f t="shared" si="70"/>
        <v>27.54</v>
      </c>
      <c r="I319" s="17">
        <v>0</v>
      </c>
      <c r="J319" s="17">
        <v>20</v>
      </c>
      <c r="K319" s="17">
        <f t="shared" si="71"/>
        <v>20</v>
      </c>
      <c r="L319" s="18">
        <f t="shared" si="61"/>
        <v>0.7407407407407407</v>
      </c>
      <c r="M319" s="106"/>
    </row>
    <row r="320" spans="1:13" outlineLevel="2" x14ac:dyDescent="0.25">
      <c r="A320" s="13" t="s">
        <v>578</v>
      </c>
      <c r="B320" s="14" t="s">
        <v>613</v>
      </c>
      <c r="C320" s="15" t="s">
        <v>614</v>
      </c>
      <c r="D320" s="3">
        <v>11</v>
      </c>
      <c r="E320" s="25">
        <f t="shared" si="67"/>
        <v>9.35</v>
      </c>
      <c r="F320" s="25">
        <f t="shared" si="68"/>
        <v>10.45</v>
      </c>
      <c r="G320" s="25">
        <f t="shared" si="69"/>
        <v>11</v>
      </c>
      <c r="H320" s="25">
        <f t="shared" si="70"/>
        <v>11.22</v>
      </c>
      <c r="I320" s="17">
        <v>0</v>
      </c>
      <c r="J320" s="17">
        <v>0</v>
      </c>
      <c r="K320" s="17">
        <f t="shared" si="71"/>
        <v>0</v>
      </c>
      <c r="L320" s="18">
        <f t="shared" si="61"/>
        <v>0</v>
      </c>
      <c r="M320" s="106"/>
    </row>
    <row r="321" spans="1:13" outlineLevel="2" x14ac:dyDescent="0.25">
      <c r="A321" s="13" t="s">
        <v>578</v>
      </c>
      <c r="B321" s="14" t="s">
        <v>615</v>
      </c>
      <c r="C321" s="15" t="s">
        <v>616</v>
      </c>
      <c r="D321" s="3">
        <v>16</v>
      </c>
      <c r="E321" s="34">
        <v>45580</v>
      </c>
      <c r="F321" s="25">
        <f t="shared" si="68"/>
        <v>15.2</v>
      </c>
      <c r="G321" s="25">
        <f t="shared" si="69"/>
        <v>16</v>
      </c>
      <c r="H321" s="25">
        <f t="shared" si="70"/>
        <v>16.32</v>
      </c>
      <c r="I321" s="17">
        <v>0</v>
      </c>
      <c r="J321" s="17">
        <v>15</v>
      </c>
      <c r="K321" s="17">
        <f t="shared" si="71"/>
        <v>15</v>
      </c>
      <c r="L321" s="18">
        <f t="shared" si="61"/>
        <v>0.9375</v>
      </c>
      <c r="M321" s="106"/>
    </row>
    <row r="322" spans="1:13" s="11" customFormat="1" outlineLevel="1" x14ac:dyDescent="0.25">
      <c r="A322" s="109" t="s">
        <v>809</v>
      </c>
      <c r="B322" s="121"/>
      <c r="C322" s="118"/>
      <c r="D322" s="123">
        <f>SUBTOTAL(9,D303:D321)</f>
        <v>1076</v>
      </c>
      <c r="E322" s="122"/>
      <c r="F322" s="122"/>
      <c r="G322" s="122"/>
      <c r="H322" s="122"/>
      <c r="I322" s="120">
        <f>SUBTOTAL(9,I303:I321)</f>
        <v>8</v>
      </c>
      <c r="J322" s="120">
        <f>SUBTOTAL(9,J303:J321)</f>
        <v>493</v>
      </c>
      <c r="K322" s="120">
        <f>SUBTOTAL(9,K303:K321)</f>
        <v>501</v>
      </c>
      <c r="L322" s="153">
        <f t="shared" si="61"/>
        <v>0.46561338289962823</v>
      </c>
      <c r="M322" s="154"/>
    </row>
    <row r="323" spans="1:13" outlineLevel="2" x14ac:dyDescent="0.25">
      <c r="A323" s="13" t="s">
        <v>617</v>
      </c>
      <c r="B323" s="14" t="s">
        <v>618</v>
      </c>
      <c r="C323" s="15" t="s">
        <v>619</v>
      </c>
      <c r="D323" s="3">
        <v>139</v>
      </c>
      <c r="E323" s="25">
        <f t="shared" ref="E323:E365" si="72">D323*0.85</f>
        <v>118.14999999999999</v>
      </c>
      <c r="F323" s="25">
        <f t="shared" ref="F323:F365" si="73">D323*0.95</f>
        <v>132.04999999999998</v>
      </c>
      <c r="G323" s="25">
        <f t="shared" ref="G323:G365" si="74">D323*100%</f>
        <v>139</v>
      </c>
      <c r="H323" s="25">
        <f t="shared" ref="H323:H365" si="75">D323*102%</f>
        <v>141.78</v>
      </c>
      <c r="I323" s="17">
        <v>3</v>
      </c>
      <c r="J323" s="17">
        <v>73</v>
      </c>
      <c r="K323" s="17">
        <f t="shared" ref="K323:K365" si="76">SUM(I323:J323)</f>
        <v>76</v>
      </c>
      <c r="L323" s="103">
        <f t="shared" si="61"/>
        <v>0.5467625899280576</v>
      </c>
      <c r="M323" s="101"/>
    </row>
    <row r="324" spans="1:13" outlineLevel="2" x14ac:dyDescent="0.25">
      <c r="A324" s="13" t="s">
        <v>617</v>
      </c>
      <c r="B324" s="14" t="s">
        <v>620</v>
      </c>
      <c r="C324" s="15" t="s">
        <v>621</v>
      </c>
      <c r="D324" s="3">
        <v>190</v>
      </c>
      <c r="E324" s="25">
        <f t="shared" si="72"/>
        <v>161.5</v>
      </c>
      <c r="F324" s="25">
        <f t="shared" si="73"/>
        <v>180.5</v>
      </c>
      <c r="G324" s="25">
        <f t="shared" si="74"/>
        <v>190</v>
      </c>
      <c r="H324" s="25">
        <f t="shared" si="75"/>
        <v>193.8</v>
      </c>
      <c r="I324" s="17">
        <v>5</v>
      </c>
      <c r="J324" s="17">
        <v>125</v>
      </c>
      <c r="K324" s="17">
        <f t="shared" si="76"/>
        <v>130</v>
      </c>
      <c r="L324" s="18">
        <f t="shared" ref="L324:L387" si="77">K324/D324</f>
        <v>0.68421052631578949</v>
      </c>
      <c r="M324" s="106"/>
    </row>
    <row r="325" spans="1:13" outlineLevel="2" x14ac:dyDescent="0.25">
      <c r="A325" s="13" t="s">
        <v>617</v>
      </c>
      <c r="B325" s="14" t="s">
        <v>622</v>
      </c>
      <c r="C325" s="15" t="s">
        <v>623</v>
      </c>
      <c r="D325" s="3">
        <v>105</v>
      </c>
      <c r="E325" s="25">
        <f t="shared" si="72"/>
        <v>89.25</v>
      </c>
      <c r="F325" s="25">
        <f t="shared" si="73"/>
        <v>99.75</v>
      </c>
      <c r="G325" s="25">
        <f t="shared" si="74"/>
        <v>105</v>
      </c>
      <c r="H325" s="25">
        <f t="shared" si="75"/>
        <v>107.10000000000001</v>
      </c>
      <c r="I325" s="17">
        <v>7</v>
      </c>
      <c r="J325" s="17">
        <v>51</v>
      </c>
      <c r="K325" s="17">
        <f t="shared" si="76"/>
        <v>58</v>
      </c>
      <c r="L325" s="18">
        <f t="shared" si="77"/>
        <v>0.55238095238095242</v>
      </c>
      <c r="M325" s="106"/>
    </row>
    <row r="326" spans="1:13" outlineLevel="2" x14ac:dyDescent="0.25">
      <c r="A326" s="13" t="s">
        <v>617</v>
      </c>
      <c r="B326" s="14" t="s">
        <v>624</v>
      </c>
      <c r="C326" s="15" t="s">
        <v>625</v>
      </c>
      <c r="D326" s="3">
        <v>203</v>
      </c>
      <c r="E326" s="25">
        <f t="shared" si="72"/>
        <v>172.54999999999998</v>
      </c>
      <c r="F326" s="25">
        <f t="shared" si="73"/>
        <v>192.85</v>
      </c>
      <c r="G326" s="25">
        <f t="shared" si="74"/>
        <v>203</v>
      </c>
      <c r="H326" s="25">
        <f t="shared" si="75"/>
        <v>207.06</v>
      </c>
      <c r="I326" s="17">
        <v>5</v>
      </c>
      <c r="J326" s="17">
        <v>113</v>
      </c>
      <c r="K326" s="17">
        <f t="shared" si="76"/>
        <v>118</v>
      </c>
      <c r="L326" s="18">
        <f t="shared" si="77"/>
        <v>0.58128078817733986</v>
      </c>
      <c r="M326" s="106"/>
    </row>
    <row r="327" spans="1:13" outlineLevel="2" x14ac:dyDescent="0.25">
      <c r="A327" s="13" t="s">
        <v>617</v>
      </c>
      <c r="B327" s="14" t="s">
        <v>626</v>
      </c>
      <c r="C327" s="15" t="s">
        <v>627</v>
      </c>
      <c r="D327" s="3">
        <v>152</v>
      </c>
      <c r="E327" s="25">
        <f t="shared" si="72"/>
        <v>129.19999999999999</v>
      </c>
      <c r="F327" s="25">
        <f t="shared" si="73"/>
        <v>144.4</v>
      </c>
      <c r="G327" s="25">
        <f t="shared" si="74"/>
        <v>152</v>
      </c>
      <c r="H327" s="25">
        <f t="shared" si="75"/>
        <v>155.04</v>
      </c>
      <c r="I327" s="17">
        <v>9</v>
      </c>
      <c r="J327" s="17">
        <v>54</v>
      </c>
      <c r="K327" s="17">
        <f t="shared" si="76"/>
        <v>63</v>
      </c>
      <c r="L327" s="18">
        <f t="shared" si="77"/>
        <v>0.41447368421052633</v>
      </c>
      <c r="M327" s="106"/>
    </row>
    <row r="328" spans="1:13" outlineLevel="2" x14ac:dyDescent="0.25">
      <c r="A328" s="13" t="s">
        <v>617</v>
      </c>
      <c r="B328" s="14" t="s">
        <v>628</v>
      </c>
      <c r="C328" s="15" t="s">
        <v>629</v>
      </c>
      <c r="D328" s="3">
        <v>116</v>
      </c>
      <c r="E328" s="25">
        <f t="shared" si="72"/>
        <v>98.6</v>
      </c>
      <c r="F328" s="25">
        <f t="shared" si="73"/>
        <v>110.19999999999999</v>
      </c>
      <c r="G328" s="25">
        <f t="shared" si="74"/>
        <v>116</v>
      </c>
      <c r="H328" s="25">
        <f t="shared" si="75"/>
        <v>118.32000000000001</v>
      </c>
      <c r="I328" s="17">
        <v>4</v>
      </c>
      <c r="J328" s="17">
        <v>73</v>
      </c>
      <c r="K328" s="17">
        <f t="shared" si="76"/>
        <v>77</v>
      </c>
      <c r="L328" s="18">
        <f t="shared" si="77"/>
        <v>0.66379310344827591</v>
      </c>
      <c r="M328" s="106"/>
    </row>
    <row r="329" spans="1:13" outlineLevel="2" x14ac:dyDescent="0.25">
      <c r="A329" s="13" t="s">
        <v>617</v>
      </c>
      <c r="B329" s="14" t="s">
        <v>630</v>
      </c>
      <c r="C329" s="15" t="s">
        <v>631</v>
      </c>
      <c r="D329" s="3">
        <v>41</v>
      </c>
      <c r="E329" s="25">
        <f t="shared" si="72"/>
        <v>34.85</v>
      </c>
      <c r="F329" s="25">
        <f t="shared" si="73"/>
        <v>38.949999999999996</v>
      </c>
      <c r="G329" s="25">
        <f t="shared" si="74"/>
        <v>41</v>
      </c>
      <c r="H329" s="25">
        <f t="shared" si="75"/>
        <v>41.82</v>
      </c>
      <c r="I329" s="17">
        <v>0</v>
      </c>
      <c r="J329" s="17">
        <v>5</v>
      </c>
      <c r="K329" s="17">
        <f t="shared" si="76"/>
        <v>5</v>
      </c>
      <c r="L329" s="18">
        <f t="shared" si="77"/>
        <v>0.12195121951219512</v>
      </c>
      <c r="M329" s="106"/>
    </row>
    <row r="330" spans="1:13" outlineLevel="2" x14ac:dyDescent="0.25">
      <c r="A330" s="13" t="s">
        <v>617</v>
      </c>
      <c r="B330" s="14" t="s">
        <v>632</v>
      </c>
      <c r="C330" s="15" t="s">
        <v>633</v>
      </c>
      <c r="D330" s="3">
        <v>163</v>
      </c>
      <c r="E330" s="25">
        <f t="shared" si="72"/>
        <v>138.54999999999998</v>
      </c>
      <c r="F330" s="25">
        <f t="shared" si="73"/>
        <v>154.85</v>
      </c>
      <c r="G330" s="25">
        <f t="shared" si="74"/>
        <v>163</v>
      </c>
      <c r="H330" s="25">
        <f t="shared" si="75"/>
        <v>166.26</v>
      </c>
      <c r="I330" s="17">
        <v>14</v>
      </c>
      <c r="J330" s="17">
        <v>116</v>
      </c>
      <c r="K330" s="17">
        <f t="shared" si="76"/>
        <v>130</v>
      </c>
      <c r="L330" s="18">
        <f t="shared" si="77"/>
        <v>0.7975460122699386</v>
      </c>
      <c r="M330" s="106"/>
    </row>
    <row r="331" spans="1:13" outlineLevel="2" x14ac:dyDescent="0.25">
      <c r="A331" s="13" t="s">
        <v>617</v>
      </c>
      <c r="B331" s="14" t="s">
        <v>634</v>
      </c>
      <c r="C331" s="15" t="s">
        <v>635</v>
      </c>
      <c r="D331" s="3">
        <v>37</v>
      </c>
      <c r="E331" s="25">
        <f t="shared" si="72"/>
        <v>31.45</v>
      </c>
      <c r="F331" s="25">
        <f t="shared" si="73"/>
        <v>35.15</v>
      </c>
      <c r="G331" s="25">
        <f t="shared" si="74"/>
        <v>37</v>
      </c>
      <c r="H331" s="25">
        <f t="shared" si="75"/>
        <v>37.74</v>
      </c>
      <c r="I331" s="17">
        <v>0</v>
      </c>
      <c r="J331" s="17">
        <v>14</v>
      </c>
      <c r="K331" s="17">
        <f t="shared" si="76"/>
        <v>14</v>
      </c>
      <c r="L331" s="18">
        <f t="shared" si="77"/>
        <v>0.3783783783783784</v>
      </c>
      <c r="M331" s="106"/>
    </row>
    <row r="332" spans="1:13" outlineLevel="2" x14ac:dyDescent="0.25">
      <c r="A332" s="13" t="s">
        <v>617</v>
      </c>
      <c r="B332" s="14" t="s">
        <v>636</v>
      </c>
      <c r="C332" s="15" t="s">
        <v>637</v>
      </c>
      <c r="D332" s="3">
        <v>24</v>
      </c>
      <c r="E332" s="25">
        <f t="shared" si="72"/>
        <v>20.399999999999999</v>
      </c>
      <c r="F332" s="25">
        <f t="shared" si="73"/>
        <v>22.799999999999997</v>
      </c>
      <c r="G332" s="25">
        <f t="shared" si="74"/>
        <v>24</v>
      </c>
      <c r="H332" s="25">
        <f t="shared" si="75"/>
        <v>24.48</v>
      </c>
      <c r="I332" s="17">
        <v>0</v>
      </c>
      <c r="J332" s="17">
        <v>0</v>
      </c>
      <c r="K332" s="17">
        <f t="shared" si="76"/>
        <v>0</v>
      </c>
      <c r="L332" s="18">
        <f t="shared" si="77"/>
        <v>0</v>
      </c>
      <c r="M332" s="106"/>
    </row>
    <row r="333" spans="1:13" outlineLevel="2" x14ac:dyDescent="0.25">
      <c r="A333" s="13" t="s">
        <v>617</v>
      </c>
      <c r="B333" s="14" t="s">
        <v>638</v>
      </c>
      <c r="C333" s="15" t="s">
        <v>639</v>
      </c>
      <c r="D333" s="3">
        <v>58</v>
      </c>
      <c r="E333" s="25">
        <f t="shared" si="72"/>
        <v>49.3</v>
      </c>
      <c r="F333" s="25">
        <f t="shared" si="73"/>
        <v>55.099999999999994</v>
      </c>
      <c r="G333" s="25">
        <f t="shared" si="74"/>
        <v>58</v>
      </c>
      <c r="H333" s="25">
        <f t="shared" si="75"/>
        <v>59.160000000000004</v>
      </c>
      <c r="I333" s="17">
        <v>0</v>
      </c>
      <c r="J333" s="17">
        <v>0</v>
      </c>
      <c r="K333" s="17">
        <f t="shared" si="76"/>
        <v>0</v>
      </c>
      <c r="L333" s="18">
        <f t="shared" si="77"/>
        <v>0</v>
      </c>
      <c r="M333" s="106"/>
    </row>
    <row r="334" spans="1:13" outlineLevel="2" x14ac:dyDescent="0.25">
      <c r="A334" s="13" t="s">
        <v>617</v>
      </c>
      <c r="B334" s="14" t="s">
        <v>640</v>
      </c>
      <c r="C334" s="15" t="s">
        <v>641</v>
      </c>
      <c r="D334" s="3">
        <v>38</v>
      </c>
      <c r="E334" s="25">
        <f t="shared" si="72"/>
        <v>32.299999999999997</v>
      </c>
      <c r="F334" s="25">
        <f t="shared" si="73"/>
        <v>36.1</v>
      </c>
      <c r="G334" s="25">
        <f t="shared" si="74"/>
        <v>38</v>
      </c>
      <c r="H334" s="25">
        <f t="shared" si="75"/>
        <v>38.76</v>
      </c>
      <c r="I334" s="17">
        <v>0</v>
      </c>
      <c r="J334" s="17">
        <v>17</v>
      </c>
      <c r="K334" s="17">
        <f t="shared" si="76"/>
        <v>17</v>
      </c>
      <c r="L334" s="18">
        <f t="shared" si="77"/>
        <v>0.44736842105263158</v>
      </c>
      <c r="M334" s="106"/>
    </row>
    <row r="335" spans="1:13" outlineLevel="2" x14ac:dyDescent="0.25">
      <c r="A335" s="13" t="s">
        <v>617</v>
      </c>
      <c r="B335" s="14" t="s">
        <v>642</v>
      </c>
      <c r="C335" s="15" t="s">
        <v>643</v>
      </c>
      <c r="D335" s="3">
        <v>17</v>
      </c>
      <c r="E335" s="25">
        <f t="shared" si="72"/>
        <v>14.45</v>
      </c>
      <c r="F335" s="25">
        <f t="shared" si="73"/>
        <v>16.149999999999999</v>
      </c>
      <c r="G335" s="25">
        <f t="shared" si="74"/>
        <v>17</v>
      </c>
      <c r="H335" s="25">
        <f t="shared" si="75"/>
        <v>17.34</v>
      </c>
      <c r="I335" s="17">
        <v>0</v>
      </c>
      <c r="J335" s="17">
        <v>9</v>
      </c>
      <c r="K335" s="17">
        <f t="shared" si="76"/>
        <v>9</v>
      </c>
      <c r="L335" s="18">
        <f t="shared" si="77"/>
        <v>0.52941176470588236</v>
      </c>
      <c r="M335" s="106"/>
    </row>
    <row r="336" spans="1:13" outlineLevel="2" x14ac:dyDescent="0.25">
      <c r="A336" s="13" t="s">
        <v>617</v>
      </c>
      <c r="B336" s="14" t="s">
        <v>644</v>
      </c>
      <c r="C336" s="15" t="s">
        <v>645</v>
      </c>
      <c r="D336" s="3">
        <v>204</v>
      </c>
      <c r="E336" s="25">
        <f t="shared" si="72"/>
        <v>173.4</v>
      </c>
      <c r="F336" s="25">
        <f t="shared" si="73"/>
        <v>193.79999999999998</v>
      </c>
      <c r="G336" s="25">
        <f t="shared" si="74"/>
        <v>204</v>
      </c>
      <c r="H336" s="25">
        <f t="shared" si="75"/>
        <v>208.08</v>
      </c>
      <c r="I336" s="17">
        <v>0</v>
      </c>
      <c r="J336" s="17">
        <v>134</v>
      </c>
      <c r="K336" s="17">
        <f t="shared" si="76"/>
        <v>134</v>
      </c>
      <c r="L336" s="18">
        <f t="shared" si="77"/>
        <v>0.65686274509803921</v>
      </c>
      <c r="M336" s="106"/>
    </row>
    <row r="337" spans="1:13" outlineLevel="2" x14ac:dyDescent="0.25">
      <c r="A337" s="13" t="s">
        <v>617</v>
      </c>
      <c r="B337" s="14" t="s">
        <v>646</v>
      </c>
      <c r="C337" s="15" t="s">
        <v>647</v>
      </c>
      <c r="D337" s="3">
        <v>39</v>
      </c>
      <c r="E337" s="25">
        <f t="shared" si="72"/>
        <v>33.15</v>
      </c>
      <c r="F337" s="25">
        <f t="shared" si="73"/>
        <v>37.049999999999997</v>
      </c>
      <c r="G337" s="25">
        <f t="shared" si="74"/>
        <v>39</v>
      </c>
      <c r="H337" s="25">
        <f t="shared" si="75"/>
        <v>39.78</v>
      </c>
      <c r="I337" s="17">
        <v>2</v>
      </c>
      <c r="J337" s="17">
        <v>31</v>
      </c>
      <c r="K337" s="17">
        <f t="shared" si="76"/>
        <v>33</v>
      </c>
      <c r="L337" s="18">
        <f t="shared" si="77"/>
        <v>0.84615384615384615</v>
      </c>
      <c r="M337" s="106"/>
    </row>
    <row r="338" spans="1:13" outlineLevel="2" x14ac:dyDescent="0.25">
      <c r="A338" s="13" t="s">
        <v>617</v>
      </c>
      <c r="B338" s="14" t="s">
        <v>648</v>
      </c>
      <c r="C338" s="15" t="s">
        <v>649</v>
      </c>
      <c r="D338" s="3">
        <v>94</v>
      </c>
      <c r="E338" s="25">
        <f t="shared" si="72"/>
        <v>79.899999999999991</v>
      </c>
      <c r="F338" s="25">
        <f t="shared" si="73"/>
        <v>89.3</v>
      </c>
      <c r="G338" s="25">
        <f t="shared" si="74"/>
        <v>94</v>
      </c>
      <c r="H338" s="25">
        <f t="shared" si="75"/>
        <v>95.88</v>
      </c>
      <c r="I338" s="17">
        <v>0</v>
      </c>
      <c r="J338" s="17">
        <v>48</v>
      </c>
      <c r="K338" s="17">
        <f t="shared" si="76"/>
        <v>48</v>
      </c>
      <c r="L338" s="18">
        <f t="shared" si="77"/>
        <v>0.51063829787234039</v>
      </c>
      <c r="M338" s="106"/>
    </row>
    <row r="339" spans="1:13" outlineLevel="2" x14ac:dyDescent="0.25">
      <c r="A339" s="13" t="s">
        <v>617</v>
      </c>
      <c r="B339" s="14" t="s">
        <v>650</v>
      </c>
      <c r="C339" s="15" t="s">
        <v>651</v>
      </c>
      <c r="D339" s="3">
        <v>315</v>
      </c>
      <c r="E339" s="25">
        <f t="shared" si="72"/>
        <v>267.75</v>
      </c>
      <c r="F339" s="25">
        <f t="shared" si="73"/>
        <v>299.25</v>
      </c>
      <c r="G339" s="25">
        <f t="shared" si="74"/>
        <v>315</v>
      </c>
      <c r="H339" s="25">
        <f t="shared" si="75"/>
        <v>321.3</v>
      </c>
      <c r="I339" s="17">
        <v>0</v>
      </c>
      <c r="J339" s="17">
        <v>111</v>
      </c>
      <c r="K339" s="17">
        <f t="shared" si="76"/>
        <v>111</v>
      </c>
      <c r="L339" s="18">
        <f t="shared" si="77"/>
        <v>0.35238095238095241</v>
      </c>
      <c r="M339" s="106"/>
    </row>
    <row r="340" spans="1:13" outlineLevel="2" x14ac:dyDescent="0.25">
      <c r="A340" s="13" t="s">
        <v>617</v>
      </c>
      <c r="B340" s="14" t="s">
        <v>652</v>
      </c>
      <c r="C340" s="15" t="s">
        <v>653</v>
      </c>
      <c r="D340" s="3">
        <v>17</v>
      </c>
      <c r="E340" s="25">
        <f t="shared" si="72"/>
        <v>14.45</v>
      </c>
      <c r="F340" s="25">
        <f t="shared" si="73"/>
        <v>16.149999999999999</v>
      </c>
      <c r="G340" s="25">
        <f t="shared" si="74"/>
        <v>17</v>
      </c>
      <c r="H340" s="25">
        <f t="shared" si="75"/>
        <v>17.34</v>
      </c>
      <c r="I340" s="17">
        <v>0</v>
      </c>
      <c r="J340" s="17">
        <v>0</v>
      </c>
      <c r="K340" s="17">
        <f t="shared" si="76"/>
        <v>0</v>
      </c>
      <c r="L340" s="18">
        <f t="shared" si="77"/>
        <v>0</v>
      </c>
      <c r="M340" s="106"/>
    </row>
    <row r="341" spans="1:13" outlineLevel="2" x14ac:dyDescent="0.25">
      <c r="A341" s="13" t="s">
        <v>617</v>
      </c>
      <c r="B341" s="14" t="s">
        <v>654</v>
      </c>
      <c r="C341" s="15" t="s">
        <v>655</v>
      </c>
      <c r="D341" s="3">
        <v>20</v>
      </c>
      <c r="E341" s="25">
        <f t="shared" si="72"/>
        <v>17</v>
      </c>
      <c r="F341" s="25">
        <f t="shared" si="73"/>
        <v>19</v>
      </c>
      <c r="G341" s="25">
        <f t="shared" si="74"/>
        <v>20</v>
      </c>
      <c r="H341" s="25">
        <f t="shared" si="75"/>
        <v>20.399999999999999</v>
      </c>
      <c r="I341" s="17">
        <v>0</v>
      </c>
      <c r="J341" s="17">
        <v>1</v>
      </c>
      <c r="K341" s="17">
        <f t="shared" si="76"/>
        <v>1</v>
      </c>
      <c r="L341" s="18">
        <f t="shared" si="77"/>
        <v>0.05</v>
      </c>
      <c r="M341" s="106"/>
    </row>
    <row r="342" spans="1:13" outlineLevel="2" x14ac:dyDescent="0.25">
      <c r="A342" s="13" t="s">
        <v>617</v>
      </c>
      <c r="B342" s="14" t="s">
        <v>656</v>
      </c>
      <c r="C342" s="15" t="s">
        <v>657</v>
      </c>
      <c r="D342" s="3">
        <v>17</v>
      </c>
      <c r="E342" s="25">
        <f t="shared" si="72"/>
        <v>14.45</v>
      </c>
      <c r="F342" s="25">
        <f t="shared" si="73"/>
        <v>16.149999999999999</v>
      </c>
      <c r="G342" s="25">
        <f t="shared" si="74"/>
        <v>17</v>
      </c>
      <c r="H342" s="25">
        <f t="shared" si="75"/>
        <v>17.34</v>
      </c>
      <c r="I342" s="17">
        <v>0</v>
      </c>
      <c r="J342" s="17">
        <v>1</v>
      </c>
      <c r="K342" s="17">
        <f t="shared" si="76"/>
        <v>1</v>
      </c>
      <c r="L342" s="18">
        <f t="shared" si="77"/>
        <v>5.8823529411764705E-2</v>
      </c>
      <c r="M342" s="106"/>
    </row>
    <row r="343" spans="1:13" outlineLevel="2" x14ac:dyDescent="0.25">
      <c r="A343" s="13" t="s">
        <v>617</v>
      </c>
      <c r="B343" s="14" t="s">
        <v>658</v>
      </c>
      <c r="C343" s="15" t="s">
        <v>659</v>
      </c>
      <c r="D343" s="3">
        <v>82</v>
      </c>
      <c r="E343" s="25">
        <f t="shared" si="72"/>
        <v>69.7</v>
      </c>
      <c r="F343" s="25">
        <f t="shared" si="73"/>
        <v>77.899999999999991</v>
      </c>
      <c r="G343" s="25">
        <f t="shared" si="74"/>
        <v>82</v>
      </c>
      <c r="H343" s="25">
        <f t="shared" si="75"/>
        <v>83.64</v>
      </c>
      <c r="I343" s="17">
        <v>0</v>
      </c>
      <c r="J343" s="17">
        <v>4</v>
      </c>
      <c r="K343" s="17">
        <f t="shared" si="76"/>
        <v>4</v>
      </c>
      <c r="L343" s="18">
        <f t="shared" si="77"/>
        <v>4.878048780487805E-2</v>
      </c>
      <c r="M343" s="106"/>
    </row>
    <row r="344" spans="1:13" outlineLevel="2" x14ac:dyDescent="0.25">
      <c r="A344" s="13" t="s">
        <v>617</v>
      </c>
      <c r="B344" s="14" t="s">
        <v>660</v>
      </c>
      <c r="C344" s="15" t="s">
        <v>661</v>
      </c>
      <c r="D344" s="3">
        <v>33</v>
      </c>
      <c r="E344" s="25">
        <f t="shared" si="72"/>
        <v>28.05</v>
      </c>
      <c r="F344" s="25">
        <f t="shared" si="73"/>
        <v>31.349999999999998</v>
      </c>
      <c r="G344" s="25">
        <f t="shared" si="74"/>
        <v>33</v>
      </c>
      <c r="H344" s="25">
        <f t="shared" si="75"/>
        <v>33.660000000000004</v>
      </c>
      <c r="I344" s="17">
        <v>0</v>
      </c>
      <c r="J344" s="17">
        <v>4</v>
      </c>
      <c r="K344" s="17">
        <f t="shared" si="76"/>
        <v>4</v>
      </c>
      <c r="L344" s="18">
        <f t="shared" si="77"/>
        <v>0.12121212121212122</v>
      </c>
      <c r="M344" s="106"/>
    </row>
    <row r="345" spans="1:13" outlineLevel="2" x14ac:dyDescent="0.25">
      <c r="A345" s="13" t="s">
        <v>617</v>
      </c>
      <c r="B345" s="14" t="s">
        <v>662</v>
      </c>
      <c r="C345" s="15" t="s">
        <v>663</v>
      </c>
      <c r="D345" s="3">
        <v>54</v>
      </c>
      <c r="E345" s="25">
        <f t="shared" si="72"/>
        <v>45.9</v>
      </c>
      <c r="F345" s="25">
        <f t="shared" si="73"/>
        <v>51.3</v>
      </c>
      <c r="G345" s="25">
        <f t="shared" si="74"/>
        <v>54</v>
      </c>
      <c r="H345" s="25">
        <f t="shared" si="75"/>
        <v>55.08</v>
      </c>
      <c r="I345" s="17">
        <v>0</v>
      </c>
      <c r="J345" s="17">
        <v>37</v>
      </c>
      <c r="K345" s="17">
        <f t="shared" si="76"/>
        <v>37</v>
      </c>
      <c r="L345" s="18">
        <f t="shared" si="77"/>
        <v>0.68518518518518523</v>
      </c>
      <c r="M345" s="106"/>
    </row>
    <row r="346" spans="1:13" outlineLevel="2" x14ac:dyDescent="0.25">
      <c r="A346" s="13" t="s">
        <v>617</v>
      </c>
      <c r="B346" s="14" t="s">
        <v>664</v>
      </c>
      <c r="C346" s="15" t="s">
        <v>665</v>
      </c>
      <c r="D346" s="3">
        <v>52</v>
      </c>
      <c r="E346" s="25">
        <f t="shared" si="72"/>
        <v>44.199999999999996</v>
      </c>
      <c r="F346" s="25">
        <f t="shared" si="73"/>
        <v>49.4</v>
      </c>
      <c r="G346" s="25">
        <f t="shared" si="74"/>
        <v>52</v>
      </c>
      <c r="H346" s="25">
        <f t="shared" si="75"/>
        <v>53.04</v>
      </c>
      <c r="I346" s="17">
        <v>1</v>
      </c>
      <c r="J346" s="17">
        <v>35</v>
      </c>
      <c r="K346" s="17">
        <f t="shared" si="76"/>
        <v>36</v>
      </c>
      <c r="L346" s="18">
        <f t="shared" si="77"/>
        <v>0.69230769230769229</v>
      </c>
      <c r="M346" s="106"/>
    </row>
    <row r="347" spans="1:13" outlineLevel="2" x14ac:dyDescent="0.25">
      <c r="A347" s="13" t="s">
        <v>617</v>
      </c>
      <c r="B347" s="14" t="s">
        <v>666</v>
      </c>
      <c r="C347" s="15" t="s">
        <v>667</v>
      </c>
      <c r="D347" s="3">
        <v>19</v>
      </c>
      <c r="E347" s="25">
        <f t="shared" si="72"/>
        <v>16.149999999999999</v>
      </c>
      <c r="F347" s="25">
        <f t="shared" si="73"/>
        <v>18.05</v>
      </c>
      <c r="G347" s="25">
        <f t="shared" si="74"/>
        <v>19</v>
      </c>
      <c r="H347" s="25">
        <f t="shared" si="75"/>
        <v>19.38</v>
      </c>
      <c r="I347" s="17">
        <v>0</v>
      </c>
      <c r="J347" s="17">
        <v>16</v>
      </c>
      <c r="K347" s="17">
        <f t="shared" si="76"/>
        <v>16</v>
      </c>
      <c r="L347" s="18">
        <f t="shared" si="77"/>
        <v>0.84210526315789469</v>
      </c>
      <c r="M347" s="106"/>
    </row>
    <row r="348" spans="1:13" outlineLevel="2" x14ac:dyDescent="0.25">
      <c r="A348" s="13" t="s">
        <v>617</v>
      </c>
      <c r="B348" s="14" t="s">
        <v>668</v>
      </c>
      <c r="C348" s="15" t="s">
        <v>669</v>
      </c>
      <c r="D348" s="3">
        <v>49</v>
      </c>
      <c r="E348" s="25">
        <f t="shared" si="72"/>
        <v>41.65</v>
      </c>
      <c r="F348" s="25">
        <f t="shared" si="73"/>
        <v>46.55</v>
      </c>
      <c r="G348" s="25">
        <f t="shared" si="74"/>
        <v>49</v>
      </c>
      <c r="H348" s="25">
        <f t="shared" si="75"/>
        <v>49.980000000000004</v>
      </c>
      <c r="I348" s="17">
        <v>0</v>
      </c>
      <c r="J348" s="17">
        <v>23</v>
      </c>
      <c r="K348" s="17">
        <f t="shared" si="76"/>
        <v>23</v>
      </c>
      <c r="L348" s="18">
        <f t="shared" si="77"/>
        <v>0.46938775510204084</v>
      </c>
      <c r="M348" s="106"/>
    </row>
    <row r="349" spans="1:13" outlineLevel="2" x14ac:dyDescent="0.25">
      <c r="A349" s="13" t="s">
        <v>617</v>
      </c>
      <c r="B349" s="14" t="s">
        <v>670</v>
      </c>
      <c r="C349" s="15" t="s">
        <v>671</v>
      </c>
      <c r="D349" s="3">
        <v>27</v>
      </c>
      <c r="E349" s="25">
        <f t="shared" si="72"/>
        <v>22.95</v>
      </c>
      <c r="F349" s="25">
        <f t="shared" si="73"/>
        <v>25.65</v>
      </c>
      <c r="G349" s="25">
        <f t="shared" si="74"/>
        <v>27</v>
      </c>
      <c r="H349" s="25">
        <f t="shared" si="75"/>
        <v>27.54</v>
      </c>
      <c r="I349" s="17">
        <v>1</v>
      </c>
      <c r="J349" s="17">
        <v>16</v>
      </c>
      <c r="K349" s="17">
        <f t="shared" si="76"/>
        <v>17</v>
      </c>
      <c r="L349" s="18">
        <f t="shared" si="77"/>
        <v>0.62962962962962965</v>
      </c>
      <c r="M349" s="106"/>
    </row>
    <row r="350" spans="1:13" outlineLevel="2" x14ac:dyDescent="0.25">
      <c r="A350" s="13" t="s">
        <v>617</v>
      </c>
      <c r="B350" s="14" t="s">
        <v>672</v>
      </c>
      <c r="C350" s="15" t="s">
        <v>673</v>
      </c>
      <c r="D350" s="3">
        <v>109</v>
      </c>
      <c r="E350" s="25">
        <f t="shared" si="72"/>
        <v>92.649999999999991</v>
      </c>
      <c r="F350" s="25">
        <f t="shared" si="73"/>
        <v>103.55</v>
      </c>
      <c r="G350" s="25">
        <f t="shared" si="74"/>
        <v>109</v>
      </c>
      <c r="H350" s="25">
        <f t="shared" si="75"/>
        <v>111.18</v>
      </c>
      <c r="I350" s="17">
        <v>25</v>
      </c>
      <c r="J350" s="17">
        <v>57</v>
      </c>
      <c r="K350" s="17">
        <f t="shared" si="76"/>
        <v>82</v>
      </c>
      <c r="L350" s="18">
        <f t="shared" si="77"/>
        <v>0.75229357798165142</v>
      </c>
      <c r="M350" s="106"/>
    </row>
    <row r="351" spans="1:13" outlineLevel="2" x14ac:dyDescent="0.25">
      <c r="A351" s="13" t="s">
        <v>617</v>
      </c>
      <c r="B351" s="14" t="s">
        <v>674</v>
      </c>
      <c r="C351" s="15" t="s">
        <v>675</v>
      </c>
      <c r="D351" s="3">
        <v>34</v>
      </c>
      <c r="E351" s="25">
        <f t="shared" si="72"/>
        <v>28.9</v>
      </c>
      <c r="F351" s="25">
        <f t="shared" si="73"/>
        <v>32.299999999999997</v>
      </c>
      <c r="G351" s="25">
        <f t="shared" si="74"/>
        <v>34</v>
      </c>
      <c r="H351" s="25">
        <f t="shared" si="75"/>
        <v>34.68</v>
      </c>
      <c r="I351" s="17">
        <v>0</v>
      </c>
      <c r="J351" s="17">
        <v>0</v>
      </c>
      <c r="K351" s="17">
        <f t="shared" si="76"/>
        <v>0</v>
      </c>
      <c r="L351" s="18">
        <f t="shared" si="77"/>
        <v>0</v>
      </c>
      <c r="M351" s="106"/>
    </row>
    <row r="352" spans="1:13" outlineLevel="2" x14ac:dyDescent="0.25">
      <c r="A352" s="13" t="s">
        <v>617</v>
      </c>
      <c r="B352" s="14" t="s">
        <v>676</v>
      </c>
      <c r="C352" s="15" t="s">
        <v>677</v>
      </c>
      <c r="D352" s="3">
        <v>27</v>
      </c>
      <c r="E352" s="25">
        <f t="shared" si="72"/>
        <v>22.95</v>
      </c>
      <c r="F352" s="25">
        <f t="shared" si="73"/>
        <v>25.65</v>
      </c>
      <c r="G352" s="25">
        <f t="shared" si="74"/>
        <v>27</v>
      </c>
      <c r="H352" s="25">
        <f t="shared" si="75"/>
        <v>27.54</v>
      </c>
      <c r="I352" s="17">
        <v>0</v>
      </c>
      <c r="J352" s="17">
        <v>18</v>
      </c>
      <c r="K352" s="17">
        <f t="shared" si="76"/>
        <v>18</v>
      </c>
      <c r="L352" s="18">
        <f t="shared" si="77"/>
        <v>0.66666666666666663</v>
      </c>
      <c r="M352" s="106"/>
    </row>
    <row r="353" spans="1:13" outlineLevel="2" x14ac:dyDescent="0.25">
      <c r="A353" s="13" t="s">
        <v>617</v>
      </c>
      <c r="B353" s="14" t="s">
        <v>678</v>
      </c>
      <c r="C353" s="15" t="s">
        <v>679</v>
      </c>
      <c r="D353" s="3">
        <v>18</v>
      </c>
      <c r="E353" s="25">
        <f t="shared" si="72"/>
        <v>15.299999999999999</v>
      </c>
      <c r="F353" s="25">
        <f t="shared" si="73"/>
        <v>17.099999999999998</v>
      </c>
      <c r="G353" s="25">
        <f t="shared" si="74"/>
        <v>18</v>
      </c>
      <c r="H353" s="25">
        <f t="shared" si="75"/>
        <v>18.36</v>
      </c>
      <c r="I353" s="17">
        <v>0</v>
      </c>
      <c r="J353" s="17">
        <v>0</v>
      </c>
      <c r="K353" s="17">
        <f t="shared" si="76"/>
        <v>0</v>
      </c>
      <c r="L353" s="18">
        <f t="shared" si="77"/>
        <v>0</v>
      </c>
      <c r="M353" s="106"/>
    </row>
    <row r="354" spans="1:13" outlineLevel="2" x14ac:dyDescent="0.25">
      <c r="A354" s="13" t="s">
        <v>617</v>
      </c>
      <c r="B354" s="14" t="s">
        <v>680</v>
      </c>
      <c r="C354" s="15" t="s">
        <v>681</v>
      </c>
      <c r="D354" s="4">
        <v>6</v>
      </c>
      <c r="E354" s="25">
        <f t="shared" si="72"/>
        <v>5.0999999999999996</v>
      </c>
      <c r="F354" s="25">
        <f t="shared" si="73"/>
        <v>5.6999999999999993</v>
      </c>
      <c r="G354" s="25">
        <f t="shared" si="74"/>
        <v>6</v>
      </c>
      <c r="H354" s="25">
        <f t="shared" si="75"/>
        <v>6.12</v>
      </c>
      <c r="I354" s="17">
        <v>0</v>
      </c>
      <c r="J354" s="17">
        <v>0</v>
      </c>
      <c r="K354" s="17">
        <f t="shared" si="76"/>
        <v>0</v>
      </c>
      <c r="L354" s="18">
        <f t="shared" si="77"/>
        <v>0</v>
      </c>
      <c r="M354" s="106"/>
    </row>
    <row r="355" spans="1:13" outlineLevel="2" x14ac:dyDescent="0.25">
      <c r="A355" s="13" t="s">
        <v>617</v>
      </c>
      <c r="B355" s="14" t="s">
        <v>682</v>
      </c>
      <c r="C355" s="15" t="s">
        <v>683</v>
      </c>
      <c r="D355" s="3">
        <v>32</v>
      </c>
      <c r="E355" s="25">
        <f t="shared" si="72"/>
        <v>27.2</v>
      </c>
      <c r="F355" s="25">
        <f t="shared" si="73"/>
        <v>30.4</v>
      </c>
      <c r="G355" s="25">
        <f t="shared" si="74"/>
        <v>32</v>
      </c>
      <c r="H355" s="25">
        <f t="shared" si="75"/>
        <v>32.64</v>
      </c>
      <c r="I355" s="17">
        <v>0</v>
      </c>
      <c r="J355" s="17">
        <v>1</v>
      </c>
      <c r="K355" s="17">
        <f t="shared" si="76"/>
        <v>1</v>
      </c>
      <c r="L355" s="18">
        <f t="shared" si="77"/>
        <v>3.125E-2</v>
      </c>
      <c r="M355" s="106"/>
    </row>
    <row r="356" spans="1:13" outlineLevel="2" x14ac:dyDescent="0.25">
      <c r="A356" s="13" t="s">
        <v>617</v>
      </c>
      <c r="B356" s="14" t="s">
        <v>684</v>
      </c>
      <c r="C356" s="15" t="s">
        <v>685</v>
      </c>
      <c r="D356" s="3">
        <v>23</v>
      </c>
      <c r="E356" s="25">
        <f t="shared" si="72"/>
        <v>19.55</v>
      </c>
      <c r="F356" s="25">
        <f t="shared" si="73"/>
        <v>21.849999999999998</v>
      </c>
      <c r="G356" s="25">
        <f t="shared" si="74"/>
        <v>23</v>
      </c>
      <c r="H356" s="25">
        <f t="shared" si="75"/>
        <v>23.46</v>
      </c>
      <c r="I356" s="17">
        <v>0</v>
      </c>
      <c r="J356" s="17">
        <v>8</v>
      </c>
      <c r="K356" s="17">
        <f t="shared" si="76"/>
        <v>8</v>
      </c>
      <c r="L356" s="18">
        <f t="shared" si="77"/>
        <v>0.34782608695652173</v>
      </c>
      <c r="M356" s="106"/>
    </row>
    <row r="357" spans="1:13" outlineLevel="2" x14ac:dyDescent="0.25">
      <c r="A357" s="13" t="s">
        <v>617</v>
      </c>
      <c r="B357" s="14" t="s">
        <v>686</v>
      </c>
      <c r="C357" s="15" t="s">
        <v>687</v>
      </c>
      <c r="D357" s="3">
        <v>12</v>
      </c>
      <c r="E357" s="25">
        <f t="shared" si="72"/>
        <v>10.199999999999999</v>
      </c>
      <c r="F357" s="25">
        <f t="shared" si="73"/>
        <v>11.399999999999999</v>
      </c>
      <c r="G357" s="25">
        <f t="shared" si="74"/>
        <v>12</v>
      </c>
      <c r="H357" s="25">
        <f t="shared" si="75"/>
        <v>12.24</v>
      </c>
      <c r="I357" s="17">
        <v>0</v>
      </c>
      <c r="J357" s="17">
        <v>0</v>
      </c>
      <c r="K357" s="17">
        <f t="shared" si="76"/>
        <v>0</v>
      </c>
      <c r="L357" s="18">
        <f t="shared" si="77"/>
        <v>0</v>
      </c>
      <c r="M357" s="106"/>
    </row>
    <row r="358" spans="1:13" outlineLevel="2" x14ac:dyDescent="0.25">
      <c r="A358" s="13" t="s">
        <v>617</v>
      </c>
      <c r="B358" s="14" t="s">
        <v>688</v>
      </c>
      <c r="C358" s="15" t="s">
        <v>689</v>
      </c>
      <c r="D358" s="3">
        <v>34</v>
      </c>
      <c r="E358" s="25">
        <f t="shared" si="72"/>
        <v>28.9</v>
      </c>
      <c r="F358" s="25">
        <f t="shared" si="73"/>
        <v>32.299999999999997</v>
      </c>
      <c r="G358" s="25">
        <f t="shared" si="74"/>
        <v>34</v>
      </c>
      <c r="H358" s="25">
        <f t="shared" si="75"/>
        <v>34.68</v>
      </c>
      <c r="I358" s="17">
        <v>0</v>
      </c>
      <c r="J358" s="17">
        <v>20</v>
      </c>
      <c r="K358" s="17">
        <f t="shared" si="76"/>
        <v>20</v>
      </c>
      <c r="L358" s="18">
        <f t="shared" si="77"/>
        <v>0.58823529411764708</v>
      </c>
      <c r="M358" s="106"/>
    </row>
    <row r="359" spans="1:13" outlineLevel="2" x14ac:dyDescent="0.25">
      <c r="A359" s="13" t="s">
        <v>617</v>
      </c>
      <c r="B359" s="14" t="s">
        <v>690</v>
      </c>
      <c r="C359" s="15" t="s">
        <v>691</v>
      </c>
      <c r="D359" s="3">
        <v>135</v>
      </c>
      <c r="E359" s="25">
        <f t="shared" si="72"/>
        <v>114.75</v>
      </c>
      <c r="F359" s="25">
        <f t="shared" si="73"/>
        <v>128.25</v>
      </c>
      <c r="G359" s="25">
        <f t="shared" si="74"/>
        <v>135</v>
      </c>
      <c r="H359" s="25">
        <f t="shared" si="75"/>
        <v>137.69999999999999</v>
      </c>
      <c r="I359" s="17">
        <v>2</v>
      </c>
      <c r="J359" s="17">
        <v>41</v>
      </c>
      <c r="K359" s="17">
        <f t="shared" si="76"/>
        <v>43</v>
      </c>
      <c r="L359" s="18">
        <f t="shared" si="77"/>
        <v>0.31851851851851853</v>
      </c>
      <c r="M359" s="106"/>
    </row>
    <row r="360" spans="1:13" outlineLevel="2" x14ac:dyDescent="0.25">
      <c r="A360" s="13" t="s">
        <v>617</v>
      </c>
      <c r="B360" s="14" t="s">
        <v>692</v>
      </c>
      <c r="C360" s="15" t="s">
        <v>693</v>
      </c>
      <c r="D360" s="3">
        <v>62</v>
      </c>
      <c r="E360" s="25">
        <f t="shared" si="72"/>
        <v>52.699999999999996</v>
      </c>
      <c r="F360" s="25">
        <f t="shared" si="73"/>
        <v>58.9</v>
      </c>
      <c r="G360" s="25">
        <f t="shared" si="74"/>
        <v>62</v>
      </c>
      <c r="H360" s="25">
        <f t="shared" si="75"/>
        <v>63.24</v>
      </c>
      <c r="I360" s="17">
        <v>6</v>
      </c>
      <c r="J360" s="17">
        <v>43</v>
      </c>
      <c r="K360" s="17">
        <f t="shared" si="76"/>
        <v>49</v>
      </c>
      <c r="L360" s="18">
        <f t="shared" si="77"/>
        <v>0.79032258064516125</v>
      </c>
      <c r="M360" s="106"/>
    </row>
    <row r="361" spans="1:13" outlineLevel="2" x14ac:dyDescent="0.25">
      <c r="A361" s="13" t="s">
        <v>617</v>
      </c>
      <c r="B361" s="14" t="s">
        <v>694</v>
      </c>
      <c r="C361" s="15" t="s">
        <v>695</v>
      </c>
      <c r="D361" s="3">
        <v>13</v>
      </c>
      <c r="E361" s="25">
        <f t="shared" si="72"/>
        <v>11.049999999999999</v>
      </c>
      <c r="F361" s="25">
        <f t="shared" si="73"/>
        <v>12.35</v>
      </c>
      <c r="G361" s="25">
        <f t="shared" si="74"/>
        <v>13</v>
      </c>
      <c r="H361" s="25">
        <f t="shared" si="75"/>
        <v>13.26</v>
      </c>
      <c r="I361" s="17">
        <v>0</v>
      </c>
      <c r="J361" s="17">
        <v>0</v>
      </c>
      <c r="K361" s="17">
        <f t="shared" si="76"/>
        <v>0</v>
      </c>
      <c r="L361" s="18">
        <f t="shared" si="77"/>
        <v>0</v>
      </c>
      <c r="M361" s="106"/>
    </row>
    <row r="362" spans="1:13" outlineLevel="2" x14ac:dyDescent="0.25">
      <c r="A362" s="13" t="s">
        <v>617</v>
      </c>
      <c r="B362" s="14" t="s">
        <v>696</v>
      </c>
      <c r="C362" s="15" t="s">
        <v>697</v>
      </c>
      <c r="D362" s="3">
        <v>39</v>
      </c>
      <c r="E362" s="25">
        <f t="shared" si="72"/>
        <v>33.15</v>
      </c>
      <c r="F362" s="25">
        <f t="shared" si="73"/>
        <v>37.049999999999997</v>
      </c>
      <c r="G362" s="25">
        <f t="shared" si="74"/>
        <v>39</v>
      </c>
      <c r="H362" s="25">
        <f t="shared" si="75"/>
        <v>39.78</v>
      </c>
      <c r="I362" s="17">
        <v>0</v>
      </c>
      <c r="J362" s="17">
        <v>15</v>
      </c>
      <c r="K362" s="17">
        <f t="shared" si="76"/>
        <v>15</v>
      </c>
      <c r="L362" s="18">
        <f t="shared" si="77"/>
        <v>0.38461538461538464</v>
      </c>
      <c r="M362" s="106"/>
    </row>
    <row r="363" spans="1:13" outlineLevel="2" x14ac:dyDescent="0.25">
      <c r="A363" s="13" t="s">
        <v>617</v>
      </c>
      <c r="B363" s="14" t="s">
        <v>698</v>
      </c>
      <c r="C363" s="15" t="s">
        <v>699</v>
      </c>
      <c r="D363" s="3">
        <v>47</v>
      </c>
      <c r="E363" s="25">
        <f t="shared" si="72"/>
        <v>39.949999999999996</v>
      </c>
      <c r="F363" s="25">
        <f t="shared" si="73"/>
        <v>44.65</v>
      </c>
      <c r="G363" s="25">
        <f t="shared" si="74"/>
        <v>47</v>
      </c>
      <c r="H363" s="25">
        <f t="shared" si="75"/>
        <v>47.94</v>
      </c>
      <c r="I363" s="17">
        <v>0</v>
      </c>
      <c r="J363" s="17">
        <v>39</v>
      </c>
      <c r="K363" s="17">
        <f t="shared" si="76"/>
        <v>39</v>
      </c>
      <c r="L363" s="18">
        <f t="shared" si="77"/>
        <v>0.82978723404255317</v>
      </c>
      <c r="M363" s="106"/>
    </row>
    <row r="364" spans="1:13" outlineLevel="2" x14ac:dyDescent="0.25">
      <c r="A364" s="13" t="s">
        <v>617</v>
      </c>
      <c r="B364" s="14" t="s">
        <v>700</v>
      </c>
      <c r="C364" s="15" t="s">
        <v>701</v>
      </c>
      <c r="D364" s="3">
        <v>19</v>
      </c>
      <c r="E364" s="25">
        <f t="shared" si="72"/>
        <v>16.149999999999999</v>
      </c>
      <c r="F364" s="25">
        <f t="shared" si="73"/>
        <v>18.05</v>
      </c>
      <c r="G364" s="25">
        <f t="shared" si="74"/>
        <v>19</v>
      </c>
      <c r="H364" s="25">
        <f t="shared" si="75"/>
        <v>19.38</v>
      </c>
      <c r="I364" s="17">
        <v>0</v>
      </c>
      <c r="J364" s="17">
        <v>0</v>
      </c>
      <c r="K364" s="17">
        <f t="shared" si="76"/>
        <v>0</v>
      </c>
      <c r="L364" s="18">
        <f t="shared" si="77"/>
        <v>0</v>
      </c>
      <c r="M364" s="106"/>
    </row>
    <row r="365" spans="1:13" outlineLevel="2" x14ac:dyDescent="0.25">
      <c r="A365" s="13" t="s">
        <v>617</v>
      </c>
      <c r="B365" s="14" t="s">
        <v>702</v>
      </c>
      <c r="C365" s="15" t="s">
        <v>703</v>
      </c>
      <c r="D365" s="3">
        <v>29</v>
      </c>
      <c r="E365" s="25">
        <f t="shared" si="72"/>
        <v>24.65</v>
      </c>
      <c r="F365" s="25">
        <f t="shared" si="73"/>
        <v>27.549999999999997</v>
      </c>
      <c r="G365" s="25">
        <f t="shared" si="74"/>
        <v>29</v>
      </c>
      <c r="H365" s="25">
        <f t="shared" si="75"/>
        <v>29.580000000000002</v>
      </c>
      <c r="I365" s="17">
        <v>0</v>
      </c>
      <c r="J365" s="17">
        <v>14</v>
      </c>
      <c r="K365" s="17">
        <f t="shared" si="76"/>
        <v>14</v>
      </c>
      <c r="L365" s="18">
        <f t="shared" si="77"/>
        <v>0.48275862068965519</v>
      </c>
      <c r="M365" s="106"/>
    </row>
    <row r="366" spans="1:13" s="11" customFormat="1" outlineLevel="1" x14ac:dyDescent="0.25">
      <c r="A366" s="109" t="s">
        <v>810</v>
      </c>
      <c r="B366" s="121"/>
      <c r="C366" s="118"/>
      <c r="D366" s="123">
        <f>SUBTOTAL(9,D323:D365)</f>
        <v>2944</v>
      </c>
      <c r="E366" s="122"/>
      <c r="F366" s="122"/>
      <c r="G366" s="122"/>
      <c r="H366" s="122"/>
      <c r="I366" s="120">
        <f>SUBTOTAL(9,I323:I365)</f>
        <v>84</v>
      </c>
      <c r="J366" s="120">
        <f>SUBTOTAL(9,J323:J365)</f>
        <v>1367</v>
      </c>
      <c r="K366" s="120">
        <f>SUBTOTAL(9,K323:K365)</f>
        <v>1451</v>
      </c>
      <c r="L366" s="153">
        <f t="shared" si="77"/>
        <v>0.49286684782608697</v>
      </c>
      <c r="M366" s="154"/>
    </row>
    <row r="367" spans="1:13" outlineLevel="2" x14ac:dyDescent="0.25">
      <c r="A367" s="13" t="s">
        <v>704</v>
      </c>
      <c r="B367" s="14" t="s">
        <v>705</v>
      </c>
      <c r="C367" s="15" t="s">
        <v>706</v>
      </c>
      <c r="D367" s="3">
        <v>104</v>
      </c>
      <c r="E367" s="25">
        <f t="shared" ref="E367:E407" si="78">D367*0.85</f>
        <v>88.399999999999991</v>
      </c>
      <c r="F367" s="25">
        <f t="shared" ref="F367:F407" si="79">D367*0.95</f>
        <v>98.8</v>
      </c>
      <c r="G367" s="25">
        <f t="shared" ref="G367:G407" si="80">D367*100%</f>
        <v>104</v>
      </c>
      <c r="H367" s="25">
        <f t="shared" ref="H367:H407" si="81">D367*102%</f>
        <v>106.08</v>
      </c>
      <c r="I367" s="17">
        <v>0</v>
      </c>
      <c r="J367" s="17">
        <v>52</v>
      </c>
      <c r="K367" s="17">
        <f t="shared" ref="K367:K407" si="82">SUM(I367:J367)</f>
        <v>52</v>
      </c>
      <c r="L367" s="103">
        <f t="shared" si="77"/>
        <v>0.5</v>
      </c>
      <c r="M367" s="101"/>
    </row>
    <row r="368" spans="1:13" outlineLevel="2" x14ac:dyDescent="0.25">
      <c r="A368" s="13" t="s">
        <v>704</v>
      </c>
      <c r="B368" s="14" t="s">
        <v>707</v>
      </c>
      <c r="C368" s="15" t="s">
        <v>708</v>
      </c>
      <c r="D368" s="3">
        <v>8</v>
      </c>
      <c r="E368" s="25">
        <f t="shared" si="78"/>
        <v>6.8</v>
      </c>
      <c r="F368" s="25">
        <f t="shared" si="79"/>
        <v>7.6</v>
      </c>
      <c r="G368" s="25">
        <f t="shared" si="80"/>
        <v>8</v>
      </c>
      <c r="H368" s="25">
        <f t="shared" si="81"/>
        <v>8.16</v>
      </c>
      <c r="I368" s="17">
        <v>0</v>
      </c>
      <c r="J368" s="17">
        <v>0</v>
      </c>
      <c r="K368" s="17">
        <f t="shared" si="82"/>
        <v>0</v>
      </c>
      <c r="L368" s="18">
        <f t="shared" si="77"/>
        <v>0</v>
      </c>
      <c r="M368" s="106"/>
    </row>
    <row r="369" spans="1:13" outlineLevel="2" x14ac:dyDescent="0.25">
      <c r="A369" s="13" t="s">
        <v>704</v>
      </c>
      <c r="B369" s="14" t="s">
        <v>709</v>
      </c>
      <c r="C369" s="15" t="s">
        <v>710</v>
      </c>
      <c r="D369" s="3">
        <v>147</v>
      </c>
      <c r="E369" s="25">
        <f t="shared" si="78"/>
        <v>124.95</v>
      </c>
      <c r="F369" s="25">
        <f t="shared" si="79"/>
        <v>139.65</v>
      </c>
      <c r="G369" s="25">
        <f t="shared" si="80"/>
        <v>147</v>
      </c>
      <c r="H369" s="25">
        <f t="shared" si="81"/>
        <v>149.94</v>
      </c>
      <c r="I369" s="17">
        <v>0</v>
      </c>
      <c r="J369" s="17">
        <v>73</v>
      </c>
      <c r="K369" s="17">
        <f t="shared" si="82"/>
        <v>73</v>
      </c>
      <c r="L369" s="18">
        <f t="shared" si="77"/>
        <v>0.49659863945578231</v>
      </c>
      <c r="M369" s="106"/>
    </row>
    <row r="370" spans="1:13" outlineLevel="2" x14ac:dyDescent="0.25">
      <c r="A370" s="13" t="s">
        <v>704</v>
      </c>
      <c r="B370" s="14" t="s">
        <v>711</v>
      </c>
      <c r="C370" s="15" t="s">
        <v>712</v>
      </c>
      <c r="D370" s="3">
        <v>13</v>
      </c>
      <c r="E370" s="25">
        <f t="shared" si="78"/>
        <v>11.049999999999999</v>
      </c>
      <c r="F370" s="25">
        <f t="shared" si="79"/>
        <v>12.35</v>
      </c>
      <c r="G370" s="25">
        <f t="shared" si="80"/>
        <v>13</v>
      </c>
      <c r="H370" s="25">
        <f t="shared" si="81"/>
        <v>13.26</v>
      </c>
      <c r="I370" s="17">
        <v>0</v>
      </c>
      <c r="J370" s="17">
        <v>0</v>
      </c>
      <c r="K370" s="17">
        <f t="shared" si="82"/>
        <v>0</v>
      </c>
      <c r="L370" s="18">
        <f t="shared" si="77"/>
        <v>0</v>
      </c>
      <c r="M370" s="106"/>
    </row>
    <row r="371" spans="1:13" outlineLevel="2" x14ac:dyDescent="0.25">
      <c r="A371" s="13" t="s">
        <v>704</v>
      </c>
      <c r="B371" s="14" t="s">
        <v>713</v>
      </c>
      <c r="C371" s="15" t="s">
        <v>714</v>
      </c>
      <c r="D371" s="3">
        <v>183</v>
      </c>
      <c r="E371" s="25">
        <f t="shared" si="78"/>
        <v>155.54999999999998</v>
      </c>
      <c r="F371" s="25">
        <f t="shared" si="79"/>
        <v>173.85</v>
      </c>
      <c r="G371" s="25">
        <f t="shared" si="80"/>
        <v>183</v>
      </c>
      <c r="H371" s="25">
        <f t="shared" si="81"/>
        <v>186.66</v>
      </c>
      <c r="I371" s="17">
        <v>6</v>
      </c>
      <c r="J371" s="17">
        <v>118</v>
      </c>
      <c r="K371" s="17">
        <f t="shared" si="82"/>
        <v>124</v>
      </c>
      <c r="L371" s="18">
        <f t="shared" si="77"/>
        <v>0.67759562841530052</v>
      </c>
      <c r="M371" s="106"/>
    </row>
    <row r="372" spans="1:13" outlineLevel="2" x14ac:dyDescent="0.25">
      <c r="A372" s="13" t="s">
        <v>704</v>
      </c>
      <c r="B372" s="14" t="s">
        <v>715</v>
      </c>
      <c r="C372" s="15" t="s">
        <v>716</v>
      </c>
      <c r="D372" s="3">
        <v>193</v>
      </c>
      <c r="E372" s="25">
        <f t="shared" si="78"/>
        <v>164.04999999999998</v>
      </c>
      <c r="F372" s="25">
        <f t="shared" si="79"/>
        <v>183.35</v>
      </c>
      <c r="G372" s="25">
        <f t="shared" si="80"/>
        <v>193</v>
      </c>
      <c r="H372" s="25">
        <f t="shared" si="81"/>
        <v>196.86</v>
      </c>
      <c r="I372" s="17">
        <v>9</v>
      </c>
      <c r="J372" s="17">
        <v>83</v>
      </c>
      <c r="K372" s="17">
        <f t="shared" si="82"/>
        <v>92</v>
      </c>
      <c r="L372" s="18">
        <f t="shared" si="77"/>
        <v>0.47668393782383417</v>
      </c>
      <c r="M372" s="106"/>
    </row>
    <row r="373" spans="1:13" outlineLevel="2" x14ac:dyDescent="0.25">
      <c r="A373" s="13" t="s">
        <v>704</v>
      </c>
      <c r="B373" s="14" t="s">
        <v>717</v>
      </c>
      <c r="C373" s="15" t="s">
        <v>718</v>
      </c>
      <c r="D373" s="3">
        <v>75</v>
      </c>
      <c r="E373" s="25">
        <f t="shared" si="78"/>
        <v>63.75</v>
      </c>
      <c r="F373" s="25">
        <f t="shared" si="79"/>
        <v>71.25</v>
      </c>
      <c r="G373" s="25">
        <f t="shared" si="80"/>
        <v>75</v>
      </c>
      <c r="H373" s="25">
        <f t="shared" si="81"/>
        <v>76.5</v>
      </c>
      <c r="I373" s="17">
        <v>0</v>
      </c>
      <c r="J373" s="17">
        <v>2</v>
      </c>
      <c r="K373" s="17">
        <f t="shared" si="82"/>
        <v>2</v>
      </c>
      <c r="L373" s="18">
        <f t="shared" si="77"/>
        <v>2.6666666666666668E-2</v>
      </c>
      <c r="M373" s="106"/>
    </row>
    <row r="374" spans="1:13" outlineLevel="2" x14ac:dyDescent="0.25">
      <c r="A374" s="13" t="s">
        <v>704</v>
      </c>
      <c r="B374" s="14" t="s">
        <v>719</v>
      </c>
      <c r="C374" s="15" t="s">
        <v>720</v>
      </c>
      <c r="D374" s="3">
        <v>28</v>
      </c>
      <c r="E374" s="25">
        <f t="shared" si="78"/>
        <v>23.8</v>
      </c>
      <c r="F374" s="25">
        <f t="shared" si="79"/>
        <v>26.599999999999998</v>
      </c>
      <c r="G374" s="25">
        <f t="shared" si="80"/>
        <v>28</v>
      </c>
      <c r="H374" s="25">
        <f t="shared" si="81"/>
        <v>28.560000000000002</v>
      </c>
      <c r="I374" s="17">
        <v>0</v>
      </c>
      <c r="J374" s="17">
        <v>2</v>
      </c>
      <c r="K374" s="17">
        <f t="shared" si="82"/>
        <v>2</v>
      </c>
      <c r="L374" s="18">
        <f t="shared" si="77"/>
        <v>7.1428571428571425E-2</v>
      </c>
      <c r="M374" s="106"/>
    </row>
    <row r="375" spans="1:13" outlineLevel="2" x14ac:dyDescent="0.25">
      <c r="A375" s="13" t="s">
        <v>704</v>
      </c>
      <c r="B375" s="14" t="s">
        <v>721</v>
      </c>
      <c r="C375" s="15" t="s">
        <v>722</v>
      </c>
      <c r="D375" s="3">
        <v>44</v>
      </c>
      <c r="E375" s="25">
        <f t="shared" si="78"/>
        <v>37.4</v>
      </c>
      <c r="F375" s="25">
        <f t="shared" si="79"/>
        <v>41.8</v>
      </c>
      <c r="G375" s="25">
        <f t="shared" si="80"/>
        <v>44</v>
      </c>
      <c r="H375" s="25">
        <f t="shared" si="81"/>
        <v>44.88</v>
      </c>
      <c r="I375" s="17">
        <v>0</v>
      </c>
      <c r="J375" s="17">
        <v>4</v>
      </c>
      <c r="K375" s="17">
        <f t="shared" si="82"/>
        <v>4</v>
      </c>
      <c r="L375" s="18">
        <f t="shared" si="77"/>
        <v>9.0909090909090912E-2</v>
      </c>
      <c r="M375" s="106"/>
    </row>
    <row r="376" spans="1:13" outlineLevel="2" x14ac:dyDescent="0.25">
      <c r="A376" s="13" t="s">
        <v>704</v>
      </c>
      <c r="B376" s="14" t="s">
        <v>723</v>
      </c>
      <c r="C376" s="15" t="s">
        <v>724</v>
      </c>
      <c r="D376" s="3">
        <v>23</v>
      </c>
      <c r="E376" s="25">
        <f t="shared" si="78"/>
        <v>19.55</v>
      </c>
      <c r="F376" s="25">
        <f t="shared" si="79"/>
        <v>21.849999999999998</v>
      </c>
      <c r="G376" s="25">
        <f t="shared" si="80"/>
        <v>23</v>
      </c>
      <c r="H376" s="25">
        <f t="shared" si="81"/>
        <v>23.46</v>
      </c>
      <c r="I376" s="17">
        <v>0</v>
      </c>
      <c r="J376" s="17">
        <v>1</v>
      </c>
      <c r="K376" s="17">
        <f t="shared" si="82"/>
        <v>1</v>
      </c>
      <c r="L376" s="18">
        <f t="shared" si="77"/>
        <v>4.3478260869565216E-2</v>
      </c>
      <c r="M376" s="106"/>
    </row>
    <row r="377" spans="1:13" outlineLevel="2" x14ac:dyDescent="0.25">
      <c r="A377" s="13" t="s">
        <v>704</v>
      </c>
      <c r="B377" s="14" t="s">
        <v>725</v>
      </c>
      <c r="C377" s="15" t="s">
        <v>726</v>
      </c>
      <c r="D377" s="3">
        <v>23</v>
      </c>
      <c r="E377" s="25">
        <f t="shared" si="78"/>
        <v>19.55</v>
      </c>
      <c r="F377" s="25">
        <f t="shared" si="79"/>
        <v>21.849999999999998</v>
      </c>
      <c r="G377" s="25">
        <f t="shared" si="80"/>
        <v>23</v>
      </c>
      <c r="H377" s="25">
        <f t="shared" si="81"/>
        <v>23.46</v>
      </c>
      <c r="I377" s="17">
        <v>0</v>
      </c>
      <c r="J377" s="17">
        <v>3</v>
      </c>
      <c r="K377" s="17">
        <f t="shared" si="82"/>
        <v>3</v>
      </c>
      <c r="L377" s="18">
        <f t="shared" si="77"/>
        <v>0.13043478260869565</v>
      </c>
      <c r="M377" s="106"/>
    </row>
    <row r="378" spans="1:13" outlineLevel="2" x14ac:dyDescent="0.25">
      <c r="A378" s="13" t="s">
        <v>704</v>
      </c>
      <c r="B378" s="14" t="s">
        <v>727</v>
      </c>
      <c r="C378" s="15" t="s">
        <v>728</v>
      </c>
      <c r="D378" s="3">
        <v>240</v>
      </c>
      <c r="E378" s="25">
        <f t="shared" si="78"/>
        <v>204</v>
      </c>
      <c r="F378" s="25">
        <f t="shared" si="79"/>
        <v>228</v>
      </c>
      <c r="G378" s="25">
        <f t="shared" si="80"/>
        <v>240</v>
      </c>
      <c r="H378" s="25">
        <f t="shared" si="81"/>
        <v>244.8</v>
      </c>
      <c r="I378" s="17">
        <v>8</v>
      </c>
      <c r="J378" s="17">
        <v>168</v>
      </c>
      <c r="K378" s="17">
        <f t="shared" si="82"/>
        <v>176</v>
      </c>
      <c r="L378" s="18">
        <f t="shared" si="77"/>
        <v>0.73333333333333328</v>
      </c>
      <c r="M378" s="106"/>
    </row>
    <row r="379" spans="1:13" outlineLevel="2" x14ac:dyDescent="0.25">
      <c r="A379" s="13" t="s">
        <v>704</v>
      </c>
      <c r="B379" s="14" t="s">
        <v>729</v>
      </c>
      <c r="C379" s="15" t="s">
        <v>730</v>
      </c>
      <c r="D379" s="3">
        <v>105</v>
      </c>
      <c r="E379" s="25">
        <f t="shared" si="78"/>
        <v>89.25</v>
      </c>
      <c r="F379" s="25">
        <f t="shared" si="79"/>
        <v>99.75</v>
      </c>
      <c r="G379" s="25">
        <f t="shared" si="80"/>
        <v>105</v>
      </c>
      <c r="H379" s="25">
        <f t="shared" si="81"/>
        <v>107.10000000000001</v>
      </c>
      <c r="I379" s="17">
        <v>0</v>
      </c>
      <c r="J379" s="17">
        <v>38</v>
      </c>
      <c r="K379" s="17">
        <f t="shared" si="82"/>
        <v>38</v>
      </c>
      <c r="L379" s="18">
        <f t="shared" si="77"/>
        <v>0.3619047619047619</v>
      </c>
      <c r="M379" s="106"/>
    </row>
    <row r="380" spans="1:13" outlineLevel="2" x14ac:dyDescent="0.25">
      <c r="A380" s="13" t="s">
        <v>704</v>
      </c>
      <c r="B380" s="14" t="s">
        <v>731</v>
      </c>
      <c r="C380" s="15" t="s">
        <v>732</v>
      </c>
      <c r="D380" s="3">
        <v>62</v>
      </c>
      <c r="E380" s="25">
        <f t="shared" si="78"/>
        <v>52.699999999999996</v>
      </c>
      <c r="F380" s="25">
        <f t="shared" si="79"/>
        <v>58.9</v>
      </c>
      <c r="G380" s="25">
        <f t="shared" si="80"/>
        <v>62</v>
      </c>
      <c r="H380" s="25">
        <f t="shared" si="81"/>
        <v>63.24</v>
      </c>
      <c r="I380" s="17">
        <v>0</v>
      </c>
      <c r="J380" s="17">
        <v>27</v>
      </c>
      <c r="K380" s="17">
        <f t="shared" si="82"/>
        <v>27</v>
      </c>
      <c r="L380" s="18">
        <f t="shared" si="77"/>
        <v>0.43548387096774194</v>
      </c>
      <c r="M380" s="106"/>
    </row>
    <row r="381" spans="1:13" outlineLevel="2" x14ac:dyDescent="0.25">
      <c r="A381" s="13" t="s">
        <v>704</v>
      </c>
      <c r="B381" s="14" t="s">
        <v>733</v>
      </c>
      <c r="C381" s="15" t="s">
        <v>734</v>
      </c>
      <c r="D381" s="3">
        <v>59</v>
      </c>
      <c r="E381" s="25">
        <f t="shared" si="78"/>
        <v>50.15</v>
      </c>
      <c r="F381" s="25">
        <f t="shared" si="79"/>
        <v>56.05</v>
      </c>
      <c r="G381" s="25">
        <f t="shared" si="80"/>
        <v>59</v>
      </c>
      <c r="H381" s="25">
        <f t="shared" si="81"/>
        <v>60.18</v>
      </c>
      <c r="I381" s="17">
        <v>0</v>
      </c>
      <c r="J381" s="17">
        <v>32</v>
      </c>
      <c r="K381" s="17">
        <f t="shared" si="82"/>
        <v>32</v>
      </c>
      <c r="L381" s="18">
        <f t="shared" si="77"/>
        <v>0.5423728813559322</v>
      </c>
      <c r="M381" s="106"/>
    </row>
    <row r="382" spans="1:13" outlineLevel="2" x14ac:dyDescent="0.25">
      <c r="A382" s="13" t="s">
        <v>704</v>
      </c>
      <c r="B382" s="14" t="s">
        <v>735</v>
      </c>
      <c r="C382" s="15" t="s">
        <v>736</v>
      </c>
      <c r="D382" s="3">
        <v>125</v>
      </c>
      <c r="E382" s="25">
        <f t="shared" si="78"/>
        <v>106.25</v>
      </c>
      <c r="F382" s="25">
        <f t="shared" si="79"/>
        <v>118.75</v>
      </c>
      <c r="G382" s="25">
        <f t="shared" si="80"/>
        <v>125</v>
      </c>
      <c r="H382" s="25">
        <f t="shared" si="81"/>
        <v>127.5</v>
      </c>
      <c r="I382" s="17">
        <v>0</v>
      </c>
      <c r="J382" s="17">
        <v>9</v>
      </c>
      <c r="K382" s="17">
        <f t="shared" si="82"/>
        <v>9</v>
      </c>
      <c r="L382" s="18">
        <f t="shared" si="77"/>
        <v>7.1999999999999995E-2</v>
      </c>
      <c r="M382" s="106"/>
    </row>
    <row r="383" spans="1:13" outlineLevel="2" x14ac:dyDescent="0.25">
      <c r="A383" s="13" t="s">
        <v>704</v>
      </c>
      <c r="B383" s="14" t="s">
        <v>737</v>
      </c>
      <c r="C383" s="15" t="s">
        <v>738</v>
      </c>
      <c r="D383" s="3">
        <v>120</v>
      </c>
      <c r="E383" s="25">
        <f t="shared" si="78"/>
        <v>102</v>
      </c>
      <c r="F383" s="25">
        <f t="shared" si="79"/>
        <v>114</v>
      </c>
      <c r="G383" s="25">
        <f t="shared" si="80"/>
        <v>120</v>
      </c>
      <c r="H383" s="25">
        <f t="shared" si="81"/>
        <v>122.4</v>
      </c>
      <c r="I383" s="17">
        <v>1</v>
      </c>
      <c r="J383" s="17">
        <v>15</v>
      </c>
      <c r="K383" s="17">
        <f t="shared" si="82"/>
        <v>16</v>
      </c>
      <c r="L383" s="18">
        <f t="shared" si="77"/>
        <v>0.13333333333333333</v>
      </c>
      <c r="M383" s="106"/>
    </row>
    <row r="384" spans="1:13" outlineLevel="2" x14ac:dyDescent="0.25">
      <c r="A384" s="13" t="s">
        <v>704</v>
      </c>
      <c r="B384" s="14" t="s">
        <v>739</v>
      </c>
      <c r="C384" s="15" t="s">
        <v>740</v>
      </c>
      <c r="D384" s="3">
        <v>199</v>
      </c>
      <c r="E384" s="25">
        <f t="shared" si="78"/>
        <v>169.15</v>
      </c>
      <c r="F384" s="25">
        <f t="shared" si="79"/>
        <v>189.04999999999998</v>
      </c>
      <c r="G384" s="25">
        <f t="shared" si="80"/>
        <v>199</v>
      </c>
      <c r="H384" s="25">
        <f t="shared" si="81"/>
        <v>202.98</v>
      </c>
      <c r="I384" s="17">
        <v>0</v>
      </c>
      <c r="J384" s="17">
        <v>108</v>
      </c>
      <c r="K384" s="17">
        <f t="shared" si="82"/>
        <v>108</v>
      </c>
      <c r="L384" s="18">
        <f t="shared" si="77"/>
        <v>0.542713567839196</v>
      </c>
      <c r="M384" s="106"/>
    </row>
    <row r="385" spans="1:13" outlineLevel="2" x14ac:dyDescent="0.25">
      <c r="A385" s="13" t="s">
        <v>704</v>
      </c>
      <c r="B385" s="14" t="s">
        <v>741</v>
      </c>
      <c r="C385" s="15" t="s">
        <v>742</v>
      </c>
      <c r="D385" s="3">
        <v>71</v>
      </c>
      <c r="E385" s="25">
        <f t="shared" si="78"/>
        <v>60.35</v>
      </c>
      <c r="F385" s="25">
        <f t="shared" si="79"/>
        <v>67.45</v>
      </c>
      <c r="G385" s="25">
        <f t="shared" si="80"/>
        <v>71</v>
      </c>
      <c r="H385" s="25">
        <f t="shared" si="81"/>
        <v>72.42</v>
      </c>
      <c r="I385" s="17">
        <v>0</v>
      </c>
      <c r="J385" s="17">
        <v>45</v>
      </c>
      <c r="K385" s="17">
        <f t="shared" si="82"/>
        <v>45</v>
      </c>
      <c r="L385" s="18">
        <f t="shared" si="77"/>
        <v>0.63380281690140849</v>
      </c>
      <c r="M385" s="106"/>
    </row>
    <row r="386" spans="1:13" outlineLevel="2" x14ac:dyDescent="0.25">
      <c r="A386" s="13" t="s">
        <v>704</v>
      </c>
      <c r="B386" s="14" t="s">
        <v>743</v>
      </c>
      <c r="C386" s="15" t="s">
        <v>744</v>
      </c>
      <c r="D386" s="3">
        <v>70</v>
      </c>
      <c r="E386" s="25">
        <f t="shared" si="78"/>
        <v>59.5</v>
      </c>
      <c r="F386" s="25">
        <f t="shared" si="79"/>
        <v>66.5</v>
      </c>
      <c r="G386" s="25">
        <f t="shared" si="80"/>
        <v>70</v>
      </c>
      <c r="H386" s="25">
        <f t="shared" si="81"/>
        <v>71.400000000000006</v>
      </c>
      <c r="I386" s="17">
        <v>0</v>
      </c>
      <c r="J386" s="17">
        <v>44</v>
      </c>
      <c r="K386" s="17">
        <f t="shared" si="82"/>
        <v>44</v>
      </c>
      <c r="L386" s="18">
        <f t="shared" si="77"/>
        <v>0.62857142857142856</v>
      </c>
      <c r="M386" s="106"/>
    </row>
    <row r="387" spans="1:13" outlineLevel="2" x14ac:dyDescent="0.25">
      <c r="A387" s="13" t="s">
        <v>704</v>
      </c>
      <c r="B387" s="14" t="s">
        <v>745</v>
      </c>
      <c r="C387" s="15" t="s">
        <v>746</v>
      </c>
      <c r="D387" s="3">
        <v>67</v>
      </c>
      <c r="E387" s="25">
        <f t="shared" si="78"/>
        <v>56.949999999999996</v>
      </c>
      <c r="F387" s="25">
        <f t="shared" si="79"/>
        <v>63.65</v>
      </c>
      <c r="G387" s="25">
        <f t="shared" si="80"/>
        <v>67</v>
      </c>
      <c r="H387" s="25">
        <f t="shared" si="81"/>
        <v>68.34</v>
      </c>
      <c r="I387" s="17">
        <v>4</v>
      </c>
      <c r="J387" s="17">
        <v>46</v>
      </c>
      <c r="K387" s="17">
        <f t="shared" si="82"/>
        <v>50</v>
      </c>
      <c r="L387" s="18">
        <f t="shared" si="77"/>
        <v>0.74626865671641796</v>
      </c>
      <c r="M387" s="106"/>
    </row>
    <row r="388" spans="1:13" outlineLevel="2" x14ac:dyDescent="0.25">
      <c r="A388" s="13" t="s">
        <v>704</v>
      </c>
      <c r="B388" s="14" t="s">
        <v>747</v>
      </c>
      <c r="C388" s="15" t="s">
        <v>748</v>
      </c>
      <c r="D388" s="3">
        <v>142</v>
      </c>
      <c r="E388" s="25">
        <f t="shared" si="78"/>
        <v>120.7</v>
      </c>
      <c r="F388" s="25">
        <f t="shared" si="79"/>
        <v>134.9</v>
      </c>
      <c r="G388" s="25">
        <f t="shared" si="80"/>
        <v>142</v>
      </c>
      <c r="H388" s="25">
        <f t="shared" si="81"/>
        <v>144.84</v>
      </c>
      <c r="I388" s="17">
        <v>4</v>
      </c>
      <c r="J388" s="17">
        <v>65</v>
      </c>
      <c r="K388" s="17">
        <f t="shared" si="82"/>
        <v>69</v>
      </c>
      <c r="L388" s="18">
        <f t="shared" ref="L388:L451" si="83">K388/D388</f>
        <v>0.4859154929577465</v>
      </c>
      <c r="M388" s="106"/>
    </row>
    <row r="389" spans="1:13" outlineLevel="2" x14ac:dyDescent="0.25">
      <c r="A389" s="13" t="s">
        <v>704</v>
      </c>
      <c r="B389" s="14" t="s">
        <v>749</v>
      </c>
      <c r="C389" s="15" t="s">
        <v>750</v>
      </c>
      <c r="D389" s="3">
        <v>53</v>
      </c>
      <c r="E389" s="25">
        <f t="shared" si="78"/>
        <v>45.05</v>
      </c>
      <c r="F389" s="25">
        <f t="shared" si="79"/>
        <v>50.349999999999994</v>
      </c>
      <c r="G389" s="25">
        <f t="shared" si="80"/>
        <v>53</v>
      </c>
      <c r="H389" s="25">
        <f t="shared" si="81"/>
        <v>54.06</v>
      </c>
      <c r="I389" s="17">
        <v>0</v>
      </c>
      <c r="J389" s="17">
        <v>30</v>
      </c>
      <c r="K389" s="17">
        <f t="shared" si="82"/>
        <v>30</v>
      </c>
      <c r="L389" s="18">
        <f t="shared" si="83"/>
        <v>0.56603773584905659</v>
      </c>
      <c r="M389" s="106"/>
    </row>
    <row r="390" spans="1:13" outlineLevel="2" x14ac:dyDescent="0.25">
      <c r="A390" s="13" t="s">
        <v>704</v>
      </c>
      <c r="B390" s="14" t="s">
        <v>751</v>
      </c>
      <c r="C390" s="15" t="s">
        <v>752</v>
      </c>
      <c r="D390" s="3">
        <v>6</v>
      </c>
      <c r="E390" s="25">
        <f t="shared" si="78"/>
        <v>5.0999999999999996</v>
      </c>
      <c r="F390" s="25">
        <f t="shared" si="79"/>
        <v>5.6999999999999993</v>
      </c>
      <c r="G390" s="25">
        <f t="shared" si="80"/>
        <v>6</v>
      </c>
      <c r="H390" s="25">
        <f t="shared" si="81"/>
        <v>6.12</v>
      </c>
      <c r="I390" s="17">
        <v>0</v>
      </c>
      <c r="J390" s="17">
        <v>1</v>
      </c>
      <c r="K390" s="17">
        <f t="shared" si="82"/>
        <v>1</v>
      </c>
      <c r="L390" s="18">
        <f t="shared" si="83"/>
        <v>0.16666666666666666</v>
      </c>
      <c r="M390" s="106"/>
    </row>
    <row r="391" spans="1:13" outlineLevel="2" x14ac:dyDescent="0.25">
      <c r="A391" s="13" t="s">
        <v>704</v>
      </c>
      <c r="B391" s="14" t="s">
        <v>753</v>
      </c>
      <c r="C391" s="15" t="s">
        <v>754</v>
      </c>
      <c r="D391" s="3">
        <v>148</v>
      </c>
      <c r="E391" s="25">
        <f t="shared" si="78"/>
        <v>125.8</v>
      </c>
      <c r="F391" s="25">
        <f t="shared" si="79"/>
        <v>140.6</v>
      </c>
      <c r="G391" s="25">
        <f t="shared" si="80"/>
        <v>148</v>
      </c>
      <c r="H391" s="25">
        <f t="shared" si="81"/>
        <v>150.96</v>
      </c>
      <c r="I391" s="17">
        <v>6</v>
      </c>
      <c r="J391" s="17">
        <v>42</v>
      </c>
      <c r="K391" s="17">
        <f t="shared" si="82"/>
        <v>48</v>
      </c>
      <c r="L391" s="18">
        <f t="shared" si="83"/>
        <v>0.32432432432432434</v>
      </c>
      <c r="M391" s="106"/>
    </row>
    <row r="392" spans="1:13" outlineLevel="2" x14ac:dyDescent="0.25">
      <c r="A392" s="13" t="s">
        <v>704</v>
      </c>
      <c r="B392" s="14" t="s">
        <v>755</v>
      </c>
      <c r="C392" s="15" t="s">
        <v>756</v>
      </c>
      <c r="D392" s="3">
        <v>60</v>
      </c>
      <c r="E392" s="25">
        <f t="shared" si="78"/>
        <v>51</v>
      </c>
      <c r="F392" s="25">
        <f t="shared" si="79"/>
        <v>57</v>
      </c>
      <c r="G392" s="25">
        <f t="shared" si="80"/>
        <v>60</v>
      </c>
      <c r="H392" s="25">
        <f t="shared" si="81"/>
        <v>61.2</v>
      </c>
      <c r="I392" s="17">
        <v>0</v>
      </c>
      <c r="J392" s="17">
        <v>3</v>
      </c>
      <c r="K392" s="17">
        <f t="shared" si="82"/>
        <v>3</v>
      </c>
      <c r="L392" s="18">
        <f t="shared" si="83"/>
        <v>0.05</v>
      </c>
      <c r="M392" s="106"/>
    </row>
    <row r="393" spans="1:13" outlineLevel="2" x14ac:dyDescent="0.25">
      <c r="A393" s="13" t="s">
        <v>704</v>
      </c>
      <c r="B393" s="14" t="s">
        <v>757</v>
      </c>
      <c r="C393" s="15" t="s">
        <v>758</v>
      </c>
      <c r="D393" s="3">
        <v>109</v>
      </c>
      <c r="E393" s="25">
        <f t="shared" si="78"/>
        <v>92.649999999999991</v>
      </c>
      <c r="F393" s="25">
        <f t="shared" si="79"/>
        <v>103.55</v>
      </c>
      <c r="G393" s="25">
        <f t="shared" si="80"/>
        <v>109</v>
      </c>
      <c r="H393" s="25">
        <f t="shared" si="81"/>
        <v>111.18</v>
      </c>
      <c r="I393" s="17">
        <v>1</v>
      </c>
      <c r="J393" s="17">
        <v>63</v>
      </c>
      <c r="K393" s="17">
        <f t="shared" si="82"/>
        <v>64</v>
      </c>
      <c r="L393" s="18">
        <f t="shared" si="83"/>
        <v>0.58715596330275233</v>
      </c>
      <c r="M393" s="106"/>
    </row>
    <row r="394" spans="1:13" outlineLevel="2" x14ac:dyDescent="0.25">
      <c r="A394" s="13" t="s">
        <v>704</v>
      </c>
      <c r="B394" s="14" t="s">
        <v>759</v>
      </c>
      <c r="C394" s="15" t="s">
        <v>760</v>
      </c>
      <c r="D394" s="3">
        <v>17</v>
      </c>
      <c r="E394" s="25">
        <f t="shared" si="78"/>
        <v>14.45</v>
      </c>
      <c r="F394" s="25">
        <f t="shared" si="79"/>
        <v>16.149999999999999</v>
      </c>
      <c r="G394" s="25">
        <f t="shared" si="80"/>
        <v>17</v>
      </c>
      <c r="H394" s="25">
        <f t="shared" si="81"/>
        <v>17.34</v>
      </c>
      <c r="I394" s="17">
        <v>0</v>
      </c>
      <c r="J394" s="17">
        <v>12</v>
      </c>
      <c r="K394" s="17">
        <f t="shared" si="82"/>
        <v>12</v>
      </c>
      <c r="L394" s="18">
        <f t="shared" si="83"/>
        <v>0.70588235294117652</v>
      </c>
      <c r="M394" s="106"/>
    </row>
    <row r="395" spans="1:13" outlineLevel="2" x14ac:dyDescent="0.25">
      <c r="A395" s="13" t="s">
        <v>704</v>
      </c>
      <c r="B395" s="14" t="s">
        <v>761</v>
      </c>
      <c r="C395" s="15" t="s">
        <v>762</v>
      </c>
      <c r="D395" s="3">
        <v>87</v>
      </c>
      <c r="E395" s="25">
        <f t="shared" si="78"/>
        <v>73.95</v>
      </c>
      <c r="F395" s="25">
        <f t="shared" si="79"/>
        <v>82.649999999999991</v>
      </c>
      <c r="G395" s="25">
        <f t="shared" si="80"/>
        <v>87</v>
      </c>
      <c r="H395" s="25">
        <f t="shared" si="81"/>
        <v>88.74</v>
      </c>
      <c r="I395" s="17">
        <v>0</v>
      </c>
      <c r="J395" s="17">
        <v>40</v>
      </c>
      <c r="K395" s="17">
        <f t="shared" si="82"/>
        <v>40</v>
      </c>
      <c r="L395" s="18">
        <f t="shared" si="83"/>
        <v>0.45977011494252873</v>
      </c>
      <c r="M395" s="106"/>
    </row>
    <row r="396" spans="1:13" outlineLevel="2" x14ac:dyDescent="0.25">
      <c r="A396" s="13" t="s">
        <v>704</v>
      </c>
      <c r="B396" s="14" t="s">
        <v>763</v>
      </c>
      <c r="C396" s="15" t="s">
        <v>764</v>
      </c>
      <c r="D396" s="3">
        <v>58</v>
      </c>
      <c r="E396" s="25">
        <f t="shared" si="78"/>
        <v>49.3</v>
      </c>
      <c r="F396" s="25">
        <f t="shared" si="79"/>
        <v>55.099999999999994</v>
      </c>
      <c r="G396" s="25">
        <f t="shared" si="80"/>
        <v>58</v>
      </c>
      <c r="H396" s="25">
        <f t="shared" si="81"/>
        <v>59.160000000000004</v>
      </c>
      <c r="I396" s="17">
        <v>0</v>
      </c>
      <c r="J396" s="17">
        <v>31</v>
      </c>
      <c r="K396" s="17">
        <f t="shared" si="82"/>
        <v>31</v>
      </c>
      <c r="L396" s="18">
        <f t="shared" si="83"/>
        <v>0.53448275862068961</v>
      </c>
      <c r="M396" s="106"/>
    </row>
    <row r="397" spans="1:13" outlineLevel="2" x14ac:dyDescent="0.25">
      <c r="A397" s="13" t="s">
        <v>704</v>
      </c>
      <c r="B397" s="14" t="s">
        <v>765</v>
      </c>
      <c r="C397" s="15" t="s">
        <v>766</v>
      </c>
      <c r="D397" s="3">
        <v>119</v>
      </c>
      <c r="E397" s="25">
        <f t="shared" si="78"/>
        <v>101.14999999999999</v>
      </c>
      <c r="F397" s="25">
        <f t="shared" si="79"/>
        <v>113.05</v>
      </c>
      <c r="G397" s="25">
        <f t="shared" si="80"/>
        <v>119</v>
      </c>
      <c r="H397" s="25">
        <f t="shared" si="81"/>
        <v>121.38</v>
      </c>
      <c r="I397" s="17">
        <v>3</v>
      </c>
      <c r="J397" s="17">
        <v>48</v>
      </c>
      <c r="K397" s="17">
        <f t="shared" si="82"/>
        <v>51</v>
      </c>
      <c r="L397" s="18">
        <f t="shared" si="83"/>
        <v>0.42857142857142855</v>
      </c>
      <c r="M397" s="106"/>
    </row>
    <row r="398" spans="1:13" outlineLevel="2" x14ac:dyDescent="0.25">
      <c r="A398" s="13" t="s">
        <v>704</v>
      </c>
      <c r="B398" s="14" t="s">
        <v>767</v>
      </c>
      <c r="C398" s="15" t="s">
        <v>768</v>
      </c>
      <c r="D398" s="3">
        <v>60</v>
      </c>
      <c r="E398" s="25">
        <f t="shared" si="78"/>
        <v>51</v>
      </c>
      <c r="F398" s="25">
        <f t="shared" si="79"/>
        <v>57</v>
      </c>
      <c r="G398" s="25">
        <f t="shared" si="80"/>
        <v>60</v>
      </c>
      <c r="H398" s="25">
        <f t="shared" si="81"/>
        <v>61.2</v>
      </c>
      <c r="I398" s="17">
        <v>0</v>
      </c>
      <c r="J398" s="17">
        <v>6</v>
      </c>
      <c r="K398" s="17">
        <f t="shared" si="82"/>
        <v>6</v>
      </c>
      <c r="L398" s="18">
        <f t="shared" si="83"/>
        <v>0.1</v>
      </c>
      <c r="M398" s="106"/>
    </row>
    <row r="399" spans="1:13" outlineLevel="2" x14ac:dyDescent="0.25">
      <c r="A399" s="13" t="s">
        <v>704</v>
      </c>
      <c r="B399" s="14" t="s">
        <v>769</v>
      </c>
      <c r="C399" s="15" t="s">
        <v>770</v>
      </c>
      <c r="D399" s="3">
        <v>65</v>
      </c>
      <c r="E399" s="25">
        <f t="shared" si="78"/>
        <v>55.25</v>
      </c>
      <c r="F399" s="25">
        <f t="shared" si="79"/>
        <v>61.75</v>
      </c>
      <c r="G399" s="25">
        <f t="shared" si="80"/>
        <v>65</v>
      </c>
      <c r="H399" s="25">
        <f t="shared" si="81"/>
        <v>66.3</v>
      </c>
      <c r="I399" s="17">
        <v>0</v>
      </c>
      <c r="J399" s="17">
        <v>32</v>
      </c>
      <c r="K399" s="17">
        <f t="shared" si="82"/>
        <v>32</v>
      </c>
      <c r="L399" s="18">
        <f t="shared" si="83"/>
        <v>0.49230769230769234</v>
      </c>
      <c r="M399" s="106"/>
    </row>
    <row r="400" spans="1:13" outlineLevel="2" x14ac:dyDescent="0.25">
      <c r="A400" s="13" t="s">
        <v>704</v>
      </c>
      <c r="B400" s="14" t="s">
        <v>771</v>
      </c>
      <c r="C400" s="15" t="s">
        <v>772</v>
      </c>
      <c r="D400" s="3">
        <v>105</v>
      </c>
      <c r="E400" s="25">
        <f t="shared" si="78"/>
        <v>89.25</v>
      </c>
      <c r="F400" s="25">
        <f t="shared" si="79"/>
        <v>99.75</v>
      </c>
      <c r="G400" s="25">
        <f t="shared" si="80"/>
        <v>105</v>
      </c>
      <c r="H400" s="25">
        <f t="shared" si="81"/>
        <v>107.10000000000001</v>
      </c>
      <c r="I400" s="17">
        <v>0</v>
      </c>
      <c r="J400" s="17">
        <v>50</v>
      </c>
      <c r="K400" s="17">
        <f t="shared" si="82"/>
        <v>50</v>
      </c>
      <c r="L400" s="18">
        <f t="shared" si="83"/>
        <v>0.47619047619047616</v>
      </c>
      <c r="M400" s="106"/>
    </row>
    <row r="401" spans="1:13" outlineLevel="2" x14ac:dyDescent="0.25">
      <c r="A401" s="13" t="s">
        <v>704</v>
      </c>
      <c r="B401" s="14" t="s">
        <v>773</v>
      </c>
      <c r="C401" s="15" t="s">
        <v>774</v>
      </c>
      <c r="D401" s="3">
        <v>18</v>
      </c>
      <c r="E401" s="25">
        <f t="shared" si="78"/>
        <v>15.299999999999999</v>
      </c>
      <c r="F401" s="25">
        <f t="shared" si="79"/>
        <v>17.099999999999998</v>
      </c>
      <c r="G401" s="25">
        <f t="shared" si="80"/>
        <v>18</v>
      </c>
      <c r="H401" s="25">
        <f t="shared" si="81"/>
        <v>18.36</v>
      </c>
      <c r="I401" s="17">
        <v>0</v>
      </c>
      <c r="J401" s="17">
        <v>0</v>
      </c>
      <c r="K401" s="17">
        <f t="shared" si="82"/>
        <v>0</v>
      </c>
      <c r="L401" s="18">
        <f t="shared" si="83"/>
        <v>0</v>
      </c>
      <c r="M401" s="106"/>
    </row>
    <row r="402" spans="1:13" outlineLevel="2" x14ac:dyDescent="0.25">
      <c r="A402" s="13" t="s">
        <v>704</v>
      </c>
      <c r="B402" s="14" t="s">
        <v>775</v>
      </c>
      <c r="C402" s="15" t="s">
        <v>776</v>
      </c>
      <c r="D402" s="3">
        <v>95</v>
      </c>
      <c r="E402" s="25">
        <f t="shared" si="78"/>
        <v>80.75</v>
      </c>
      <c r="F402" s="25">
        <f t="shared" si="79"/>
        <v>90.25</v>
      </c>
      <c r="G402" s="25">
        <f t="shared" si="80"/>
        <v>95</v>
      </c>
      <c r="H402" s="25">
        <f t="shared" si="81"/>
        <v>96.9</v>
      </c>
      <c r="I402" s="17">
        <v>2</v>
      </c>
      <c r="J402" s="17">
        <v>50</v>
      </c>
      <c r="K402" s="17">
        <f t="shared" si="82"/>
        <v>52</v>
      </c>
      <c r="L402" s="18">
        <f t="shared" si="83"/>
        <v>0.54736842105263162</v>
      </c>
      <c r="M402" s="106"/>
    </row>
    <row r="403" spans="1:13" outlineLevel="2" x14ac:dyDescent="0.25">
      <c r="A403" s="13" t="s">
        <v>704</v>
      </c>
      <c r="B403" s="14" t="s">
        <v>777</v>
      </c>
      <c r="C403" s="15" t="s">
        <v>778</v>
      </c>
      <c r="D403" s="3">
        <v>123</v>
      </c>
      <c r="E403" s="25">
        <f t="shared" si="78"/>
        <v>104.55</v>
      </c>
      <c r="F403" s="25">
        <f t="shared" si="79"/>
        <v>116.85</v>
      </c>
      <c r="G403" s="25">
        <f t="shared" si="80"/>
        <v>123</v>
      </c>
      <c r="H403" s="25">
        <f t="shared" si="81"/>
        <v>125.46000000000001</v>
      </c>
      <c r="I403" s="17">
        <v>3</v>
      </c>
      <c r="J403" s="17">
        <v>75</v>
      </c>
      <c r="K403" s="17">
        <f t="shared" si="82"/>
        <v>78</v>
      </c>
      <c r="L403" s="18">
        <f t="shared" si="83"/>
        <v>0.63414634146341464</v>
      </c>
      <c r="M403" s="106"/>
    </row>
    <row r="404" spans="1:13" outlineLevel="2" x14ac:dyDescent="0.25">
      <c r="A404" s="13" t="s">
        <v>704</v>
      </c>
      <c r="B404" s="14" t="s">
        <v>779</v>
      </c>
      <c r="C404" s="15" t="s">
        <v>780</v>
      </c>
      <c r="D404" s="4">
        <v>44</v>
      </c>
      <c r="E404" s="25">
        <f t="shared" si="78"/>
        <v>37.4</v>
      </c>
      <c r="F404" s="25">
        <f t="shared" si="79"/>
        <v>41.8</v>
      </c>
      <c r="G404" s="25">
        <f t="shared" si="80"/>
        <v>44</v>
      </c>
      <c r="H404" s="25">
        <f t="shared" si="81"/>
        <v>44.88</v>
      </c>
      <c r="I404" s="17">
        <v>2</v>
      </c>
      <c r="J404" s="17">
        <v>12</v>
      </c>
      <c r="K404" s="17">
        <f t="shared" si="82"/>
        <v>14</v>
      </c>
      <c r="L404" s="18">
        <f t="shared" si="83"/>
        <v>0.31818181818181818</v>
      </c>
      <c r="M404" s="106"/>
    </row>
    <row r="405" spans="1:13" outlineLevel="2" x14ac:dyDescent="0.25">
      <c r="A405" s="13" t="s">
        <v>704</v>
      </c>
      <c r="B405" s="14" t="s">
        <v>781</v>
      </c>
      <c r="C405" s="15" t="s">
        <v>782</v>
      </c>
      <c r="D405" s="3">
        <v>21</v>
      </c>
      <c r="E405" s="25">
        <f t="shared" si="78"/>
        <v>17.849999999999998</v>
      </c>
      <c r="F405" s="25">
        <f t="shared" si="79"/>
        <v>19.95</v>
      </c>
      <c r="G405" s="25">
        <f t="shared" si="80"/>
        <v>21</v>
      </c>
      <c r="H405" s="25">
        <f t="shared" si="81"/>
        <v>21.42</v>
      </c>
      <c r="I405" s="17">
        <v>0</v>
      </c>
      <c r="J405" s="17">
        <v>4</v>
      </c>
      <c r="K405" s="17">
        <f t="shared" si="82"/>
        <v>4</v>
      </c>
      <c r="L405" s="18">
        <f t="shared" si="83"/>
        <v>0.19047619047619047</v>
      </c>
      <c r="M405" s="106"/>
    </row>
    <row r="406" spans="1:13" outlineLevel="2" x14ac:dyDescent="0.25">
      <c r="A406" s="20" t="s">
        <v>704</v>
      </c>
      <c r="B406" s="21" t="s">
        <v>783</v>
      </c>
      <c r="C406" s="22" t="s">
        <v>784</v>
      </c>
      <c r="D406" s="12">
        <v>60</v>
      </c>
      <c r="E406" s="26">
        <f t="shared" si="78"/>
        <v>51</v>
      </c>
      <c r="F406" s="26">
        <f t="shared" si="79"/>
        <v>57</v>
      </c>
      <c r="G406" s="26">
        <f t="shared" si="80"/>
        <v>60</v>
      </c>
      <c r="H406" s="26">
        <f t="shared" si="81"/>
        <v>61.2</v>
      </c>
      <c r="I406" s="23">
        <v>0</v>
      </c>
      <c r="J406" s="23">
        <v>24</v>
      </c>
      <c r="K406" s="23">
        <f t="shared" si="82"/>
        <v>24</v>
      </c>
      <c r="L406" s="18">
        <f t="shared" si="83"/>
        <v>0.4</v>
      </c>
      <c r="M406" s="108"/>
    </row>
    <row r="407" spans="1:13" outlineLevel="2" x14ac:dyDescent="0.25">
      <c r="A407" s="13" t="s">
        <v>704</v>
      </c>
      <c r="B407" s="14" t="s">
        <v>785</v>
      </c>
      <c r="C407" s="15" t="s">
        <v>786</v>
      </c>
      <c r="D407" s="3">
        <v>42</v>
      </c>
      <c r="E407" s="25">
        <f t="shared" si="78"/>
        <v>35.699999999999996</v>
      </c>
      <c r="F407" s="25">
        <f t="shared" si="79"/>
        <v>39.9</v>
      </c>
      <c r="G407" s="25">
        <f t="shared" si="80"/>
        <v>42</v>
      </c>
      <c r="H407" s="25">
        <f t="shared" si="81"/>
        <v>42.84</v>
      </c>
      <c r="I407" s="17">
        <v>0</v>
      </c>
      <c r="J407" s="17">
        <v>18</v>
      </c>
      <c r="K407" s="17">
        <f t="shared" si="82"/>
        <v>18</v>
      </c>
      <c r="L407" s="18">
        <f t="shared" si="83"/>
        <v>0.42857142857142855</v>
      </c>
      <c r="M407" s="106"/>
    </row>
    <row r="408" spans="1:13" s="11" customFormat="1" outlineLevel="1" x14ac:dyDescent="0.25">
      <c r="A408" s="110" t="s">
        <v>811</v>
      </c>
      <c r="B408" s="125"/>
      <c r="C408" s="126"/>
      <c r="D408" s="127">
        <f>SUBTOTAL(9,D367:D407)</f>
        <v>3391</v>
      </c>
      <c r="E408" s="129"/>
      <c r="F408" s="129"/>
      <c r="G408" s="129"/>
      <c r="H408" s="129"/>
      <c r="I408" s="128">
        <f>SUBTOTAL(9,I367:I407)</f>
        <v>49</v>
      </c>
      <c r="J408" s="128">
        <f>SUBTOTAL(9,J367:J407)</f>
        <v>1476</v>
      </c>
      <c r="K408" s="128">
        <f>SUBTOTAL(9,K367:K407)</f>
        <v>1525</v>
      </c>
      <c r="L408" s="152">
        <f t="shared" ref="L408:L409" si="84">K408/D408</f>
        <v>0.44971984665290476</v>
      </c>
      <c r="M408" s="152"/>
    </row>
    <row r="409" spans="1:13" s="11" customFormat="1" x14ac:dyDescent="0.25">
      <c r="A409" s="110" t="s">
        <v>867</v>
      </c>
      <c r="B409" s="125"/>
      <c r="C409" s="126"/>
      <c r="D409" s="127">
        <f>SUBTOTAL(9,D4:D407)</f>
        <v>26045</v>
      </c>
      <c r="E409" s="129"/>
      <c r="F409" s="129"/>
      <c r="G409" s="129"/>
      <c r="H409" s="129"/>
      <c r="I409" s="128">
        <f>SUBTOTAL(9,I4:I407)</f>
        <v>498</v>
      </c>
      <c r="J409" s="128">
        <f>SUBTOTAL(9,J4:J407)</f>
        <v>11624</v>
      </c>
      <c r="K409" s="128">
        <f>SUBTOTAL(9,K4:K407)</f>
        <v>12122</v>
      </c>
      <c r="L409" s="152">
        <f t="shared" si="84"/>
        <v>0.46542522557112692</v>
      </c>
      <c r="M409" s="152"/>
    </row>
    <row r="410" spans="1:13" x14ac:dyDescent="0.25">
      <c r="L410" s="161"/>
      <c r="M410" s="161"/>
    </row>
  </sheetData>
  <sortState xmlns:xlrd2="http://schemas.microsoft.com/office/spreadsheetml/2017/richdata2" ref="A4:M407">
    <sortCondition ref="A4:A407"/>
    <sortCondition ref="B4:B407"/>
  </sortState>
  <mergeCells count="15">
    <mergeCell ref="L180:M180"/>
    <mergeCell ref="L410:M410"/>
    <mergeCell ref="E2:H2"/>
    <mergeCell ref="A1:M1"/>
    <mergeCell ref="L54:M54"/>
    <mergeCell ref="L125:M125"/>
    <mergeCell ref="L172:M172"/>
    <mergeCell ref="L6:M6"/>
    <mergeCell ref="L408:M408"/>
    <mergeCell ref="L409:M409"/>
    <mergeCell ref="L188:M188"/>
    <mergeCell ref="L249:M249"/>
    <mergeCell ref="L302:M302"/>
    <mergeCell ref="L322:M322"/>
    <mergeCell ref="L366:M366"/>
  </mergeCells>
  <printOptions horizontalCentered="1"/>
  <pageMargins left="0.5" right="0.5" top="0.5" bottom="0.5" header="1" footer="1"/>
  <pageSetup scale="9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Challenges</vt:lpstr>
      <vt:lpstr>Summary</vt:lpstr>
      <vt:lpstr>Detail By Unit</vt:lpstr>
      <vt:lpstr>Challenges!Print_Area</vt:lpstr>
      <vt:lpstr>'Detail By Unit'!Print_Area</vt:lpstr>
      <vt:lpstr>Summary!Print_Area</vt:lpstr>
      <vt:lpstr>'Detail By Unit'!Print_Titles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Brown</dc:creator>
  <cp:lastModifiedBy>Christie Avant</cp:lastModifiedBy>
  <cp:lastPrinted>2024-10-26T14:17:21Z</cp:lastPrinted>
  <dcterms:created xsi:type="dcterms:W3CDTF">2024-08-06T18:43:11Z</dcterms:created>
  <dcterms:modified xsi:type="dcterms:W3CDTF">2024-10-28T16:29:17Z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